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8795" windowHeight="8190"/>
  </bookViews>
  <sheets>
    <sheet name="Munición 5.56" sheetId="1" r:id="rId1"/>
  </sheets>
  <calcPr calcId="145621"/>
</workbook>
</file>

<file path=xl/calcChain.xml><?xml version="1.0" encoding="utf-8"?>
<calcChain xmlns="http://schemas.openxmlformats.org/spreadsheetml/2006/main">
  <c r="I46" i="1" l="1"/>
  <c r="H46" i="1"/>
  <c r="G46" i="1"/>
  <c r="F46" i="1"/>
  <c r="E46" i="1"/>
  <c r="D46" i="1"/>
  <c r="H35" i="1" l="1"/>
  <c r="I35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24" i="1"/>
  <c r="I24" i="1" s="1"/>
  <c r="G25" i="1"/>
  <c r="G26" i="1"/>
  <c r="G27" i="1"/>
  <c r="G28" i="1"/>
  <c r="G29" i="1"/>
  <c r="G30" i="1"/>
  <c r="G31" i="1"/>
  <c r="G32" i="1"/>
  <c r="G33" i="1"/>
  <c r="G34" i="1"/>
  <c r="G35" i="1"/>
  <c r="G24" i="1"/>
  <c r="E25" i="1"/>
  <c r="E26" i="1"/>
  <c r="E27" i="1"/>
  <c r="E28" i="1"/>
  <c r="E29" i="1"/>
  <c r="E30" i="1"/>
  <c r="E31" i="1"/>
  <c r="E32" i="1"/>
  <c r="E33" i="1"/>
  <c r="E34" i="1"/>
  <c r="E35" i="1"/>
  <c r="E24" i="1"/>
  <c r="L9" i="1"/>
  <c r="J25" i="1" s="1"/>
  <c r="K25" i="1" s="1"/>
  <c r="L10" i="1"/>
  <c r="J26" i="1" s="1"/>
  <c r="K26" i="1" s="1"/>
  <c r="L11" i="1"/>
  <c r="J27" i="1" s="1"/>
  <c r="K27" i="1" s="1"/>
  <c r="L12" i="1"/>
  <c r="J28" i="1" s="1"/>
  <c r="K28" i="1" s="1"/>
  <c r="L13" i="1"/>
  <c r="J29" i="1" s="1"/>
  <c r="K29" i="1" s="1"/>
  <c r="L14" i="1"/>
  <c r="J30" i="1" s="1"/>
  <c r="K30" i="1" s="1"/>
  <c r="L15" i="1"/>
  <c r="J31" i="1" s="1"/>
  <c r="K31" i="1" s="1"/>
  <c r="L16" i="1"/>
  <c r="L17" i="1"/>
  <c r="J33" i="1" s="1"/>
  <c r="K33" i="1" s="1"/>
  <c r="L18" i="1"/>
  <c r="L19" i="1"/>
  <c r="J35" i="1" s="1"/>
  <c r="K35" i="1" s="1"/>
  <c r="L8" i="1"/>
  <c r="J24" i="1" s="1"/>
  <c r="K24" i="1" s="1"/>
  <c r="K9" i="1"/>
  <c r="K10" i="1"/>
  <c r="K11" i="1"/>
  <c r="K12" i="1"/>
  <c r="K13" i="1"/>
  <c r="K14" i="1"/>
  <c r="K15" i="1"/>
  <c r="K16" i="1"/>
  <c r="K17" i="1"/>
  <c r="K18" i="1"/>
  <c r="K19" i="1"/>
  <c r="K8" i="1"/>
  <c r="I9" i="1"/>
  <c r="I10" i="1"/>
  <c r="I11" i="1"/>
  <c r="I12" i="1"/>
  <c r="I13" i="1"/>
  <c r="I14" i="1"/>
  <c r="I15" i="1"/>
  <c r="I16" i="1"/>
  <c r="I17" i="1"/>
  <c r="I18" i="1"/>
  <c r="I19" i="1"/>
  <c r="I8" i="1"/>
  <c r="G9" i="1"/>
  <c r="G10" i="1"/>
  <c r="G11" i="1"/>
  <c r="G12" i="1"/>
  <c r="G13" i="1"/>
  <c r="G14" i="1"/>
  <c r="G15" i="1"/>
  <c r="G16" i="1"/>
  <c r="G17" i="1"/>
  <c r="G18" i="1"/>
  <c r="G19" i="1"/>
  <c r="G8" i="1"/>
  <c r="E11" i="1"/>
  <c r="E12" i="1"/>
  <c r="E13" i="1"/>
  <c r="E14" i="1"/>
  <c r="E15" i="1"/>
  <c r="E16" i="1"/>
  <c r="E17" i="1"/>
  <c r="E18" i="1"/>
  <c r="E19" i="1"/>
  <c r="E9" i="1"/>
  <c r="E10" i="1"/>
  <c r="E8" i="1"/>
  <c r="M8" i="1" s="1"/>
  <c r="J32" i="1" l="1"/>
  <c r="K32" i="1" s="1"/>
  <c r="M9" i="1"/>
  <c r="J34" i="1"/>
  <c r="K34" i="1" s="1"/>
  <c r="K36" i="1" s="1"/>
  <c r="M17" i="1"/>
  <c r="M15" i="1"/>
  <c r="M13" i="1"/>
  <c r="M11" i="1"/>
  <c r="I20" i="1"/>
  <c r="M10" i="1"/>
  <c r="E36" i="1"/>
  <c r="G36" i="1"/>
  <c r="M19" i="1"/>
  <c r="M18" i="1"/>
  <c r="M16" i="1"/>
  <c r="M14" i="1"/>
  <c r="M12" i="1"/>
  <c r="I36" i="1"/>
  <c r="G20" i="1"/>
  <c r="K20" i="1"/>
  <c r="E20" i="1"/>
  <c r="M20" i="1" l="1"/>
  <c r="E47" i="1" l="1"/>
  <c r="F47" i="1"/>
  <c r="G47" i="1"/>
  <c r="H47" i="1"/>
  <c r="I47" i="1"/>
  <c r="D47" i="1"/>
  <c r="J47" i="1" s="1"/>
  <c r="K47" i="1" s="1"/>
  <c r="E44" i="1"/>
  <c r="F44" i="1"/>
  <c r="G44" i="1"/>
  <c r="H44" i="1"/>
  <c r="I44" i="1"/>
  <c r="D44" i="1"/>
  <c r="J44" i="1" s="1"/>
  <c r="K44" i="1" s="1"/>
  <c r="I45" i="1"/>
  <c r="H45" i="1"/>
  <c r="F45" i="1"/>
  <c r="G45" i="1"/>
  <c r="E45" i="1"/>
  <c r="D45" i="1"/>
  <c r="J45" i="1" s="1"/>
  <c r="K45" i="1" s="1"/>
  <c r="I43" i="1"/>
  <c r="H43" i="1"/>
  <c r="G43" i="1"/>
  <c r="F43" i="1"/>
  <c r="E43" i="1"/>
  <c r="D43" i="1"/>
  <c r="J46" i="1" l="1"/>
  <c r="K46" i="1" s="1"/>
  <c r="J43" i="1"/>
  <c r="K43" i="1" s="1"/>
  <c r="K48" i="1" l="1"/>
  <c r="G51" i="1" s="1"/>
  <c r="G53" i="1" s="1"/>
  <c r="G52" i="1" l="1"/>
</calcChain>
</file>

<file path=xl/sharedStrings.xml><?xml version="1.0" encoding="utf-8"?>
<sst xmlns="http://schemas.openxmlformats.org/spreadsheetml/2006/main" count="92" uniqueCount="35">
  <si>
    <t xml:space="preserve">  </t>
  </si>
  <si>
    <t xml:space="preserve"> AÑO 2015 </t>
  </si>
  <si>
    <t xml:space="preserve"> AÑO 2016 </t>
  </si>
  <si>
    <t xml:space="preserve"> AÑO 2017 </t>
  </si>
  <si>
    <t xml:space="preserve"> AÑO 2018 </t>
  </si>
  <si>
    <t xml:space="preserve"> AÑO 2019 </t>
  </si>
  <si>
    <t xml:space="preserve"> AÑO 2020 </t>
  </si>
  <si>
    <t xml:space="preserve"> </t>
  </si>
  <si>
    <t>ARMADA</t>
  </si>
  <si>
    <t xml:space="preserve"> 5,56x45 Ordinario OTAN  </t>
  </si>
  <si>
    <t xml:space="preserve"> 5,56x45 4x1 Eslabonado </t>
  </si>
  <si>
    <t xml:space="preserve"> 5,56x45 Trazador </t>
  </si>
  <si>
    <t>EJÉRCITO DEL AIRE</t>
  </si>
  <si>
    <t xml:space="preserve"> 5,56x45 Fogueo  </t>
  </si>
  <si>
    <t xml:space="preserve"> 5,56x45 Fogueo eslabonado </t>
  </si>
  <si>
    <t>EJÉRCITO DE TIERRA</t>
  </si>
  <si>
    <t>TOTALES</t>
  </si>
  <si>
    <t>Precio/1000</t>
  </si>
  <si>
    <t>Precio</t>
  </si>
  <si>
    <t>TOTAL</t>
  </si>
  <si>
    <t>Cartuchos</t>
  </si>
  <si>
    <t>Subtotal 2015-2018</t>
  </si>
  <si>
    <t xml:space="preserve"> Total 2015-2020 </t>
  </si>
  <si>
    <t>PRÓRROGA</t>
  </si>
  <si>
    <t xml:space="preserve"> Subotal 2019-2020 </t>
  </si>
  <si>
    <t>TOTAL PRECIO SIN IVA</t>
  </si>
  <si>
    <t>PRECIO IVA (21%)</t>
  </si>
  <si>
    <t>A) POR EJÉRCITOS Y ANUALIDADES</t>
  </si>
  <si>
    <t>ANEXO I AL PCAP.</t>
  </si>
  <si>
    <t>TABLA CON IMPORTES ESTIMADOS</t>
  </si>
  <si>
    <t>B) POR TIPO DE CARTUCHO Y ANUALIDADES</t>
  </si>
  <si>
    <t xml:space="preserve"> 5,56x45 Fogueo (*)</t>
  </si>
  <si>
    <t xml:space="preserve"> 5,56x45 Fogueo  (*)</t>
  </si>
  <si>
    <t>(*) Incluye cartuchos de salva</t>
  </si>
  <si>
    <t>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</si>
</sst>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3">
    <xf numFmtId="0" fontId="0" fillId="0" borderId="0" xfId="0"/>
    <xf numFmtId="0" fontId="18" fillId="0" borderId="0" xfId="0" applyFont="1" applyAlignment="1">
      <alignment textRotation="90" wrapText="1"/>
    </xf>
    <xf numFmtId="0" fontId="0" fillId="0" borderId="0" xfId="0" applyBorder="1"/>
    <xf numFmtId="0" fontId="18" fillId="0" borderId="0" xfId="0" applyFont="1" applyBorder="1" applyAlignment="1">
      <alignment textRotation="90" wrapText="1"/>
    </xf>
    <xf numFmtId="0" fontId="0" fillId="0" borderId="13" xfId="0" applyBorder="1"/>
    <xf numFmtId="3" fontId="0" fillId="0" borderId="13" xfId="0" applyNumberFormat="1" applyBorder="1"/>
    <xf numFmtId="3" fontId="0" fillId="0" borderId="17" xfId="0" applyNumberFormat="1" applyBorder="1"/>
    <xf numFmtId="3" fontId="0" fillId="0" borderId="12" xfId="0" applyNumberFormat="1" applyBorder="1"/>
    <xf numFmtId="0" fontId="19" fillId="0" borderId="0" xfId="0" applyFont="1" applyAlignment="1">
      <alignment horizontal="center"/>
    </xf>
    <xf numFmtId="3" fontId="0" fillId="0" borderId="16" xfId="0" applyNumberFormat="1" applyBorder="1"/>
    <xf numFmtId="3" fontId="0" fillId="0" borderId="23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3" fontId="0" fillId="0" borderId="14" xfId="0" applyNumberFormat="1" applyBorder="1"/>
    <xf numFmtId="3" fontId="0" fillId="0" borderId="27" xfId="0" applyNumberFormat="1" applyBorder="1"/>
    <xf numFmtId="3" fontId="0" fillId="0" borderId="28" xfId="0" applyNumberFormat="1" applyBorder="1"/>
    <xf numFmtId="3" fontId="0" fillId="0" borderId="32" xfId="0" applyNumberFormat="1" applyBorder="1"/>
    <xf numFmtId="4" fontId="0" fillId="0" borderId="0" xfId="0" applyNumberFormat="1" applyAlignment="1">
      <alignment wrapText="1"/>
    </xf>
    <xf numFmtId="0" fontId="16" fillId="33" borderId="20" xfId="0" applyFont="1" applyFill="1" applyBorder="1"/>
    <xf numFmtId="0" fontId="16" fillId="33" borderId="21" xfId="0" applyFont="1" applyFill="1" applyBorder="1"/>
    <xf numFmtId="0" fontId="16" fillId="33" borderId="22" xfId="0" applyFont="1" applyFill="1" applyBorder="1"/>
    <xf numFmtId="0" fontId="16" fillId="33" borderId="31" xfId="0" applyFont="1" applyFill="1" applyBorder="1"/>
    <xf numFmtId="0" fontId="16" fillId="33" borderId="26" xfId="0" applyFont="1" applyFill="1" applyBorder="1"/>
    <xf numFmtId="3" fontId="0" fillId="0" borderId="11" xfId="0" applyNumberFormat="1" applyFill="1" applyBorder="1"/>
    <xf numFmtId="4" fontId="16" fillId="33" borderId="39" xfId="0" applyNumberFormat="1" applyFont="1" applyFill="1" applyBorder="1" applyAlignment="1">
      <alignment horizontal="center" wrapText="1"/>
    </xf>
    <xf numFmtId="0" fontId="16" fillId="33" borderId="38" xfId="0" applyFont="1" applyFill="1" applyBorder="1" applyAlignment="1">
      <alignment horizontal="center"/>
    </xf>
    <xf numFmtId="4" fontId="0" fillId="0" borderId="0" xfId="0" applyNumberFormat="1"/>
    <xf numFmtId="4" fontId="16" fillId="33" borderId="34" xfId="0" applyNumberFormat="1" applyFont="1" applyFill="1" applyBorder="1" applyAlignment="1">
      <alignment horizontal="center" wrapText="1"/>
    </xf>
    <xf numFmtId="4" fontId="0" fillId="0" borderId="23" xfId="0" applyNumberFormat="1" applyBorder="1"/>
    <xf numFmtId="4" fontId="0" fillId="0" borderId="24" xfId="0" applyNumberFormat="1" applyBorder="1"/>
    <xf numFmtId="3" fontId="0" fillId="0" borderId="0" xfId="0" applyNumberFormat="1" applyBorder="1"/>
    <xf numFmtId="0" fontId="16" fillId="0" borderId="0" xfId="0" applyFont="1" applyFill="1" applyBorder="1" applyAlignment="1">
      <alignment horizontal="right"/>
    </xf>
    <xf numFmtId="0" fontId="16" fillId="0" borderId="0" xfId="0" applyFont="1" applyFill="1" applyBorder="1"/>
    <xf numFmtId="4" fontId="16" fillId="0" borderId="0" xfId="0" applyNumberFormat="1" applyFont="1" applyFill="1" applyBorder="1" applyAlignment="1">
      <alignment wrapText="1"/>
    </xf>
    <xf numFmtId="3" fontId="0" fillId="0" borderId="43" xfId="0" applyNumberFormat="1" applyBorder="1"/>
    <xf numFmtId="3" fontId="16" fillId="34" borderId="42" xfId="0" applyNumberFormat="1" applyFont="1" applyFill="1" applyBorder="1"/>
    <xf numFmtId="0" fontId="19" fillId="0" borderId="42" xfId="0" applyFont="1" applyFill="1" applyBorder="1" applyAlignment="1">
      <alignment horizontal="right"/>
    </xf>
    <xf numFmtId="3" fontId="19" fillId="0" borderId="42" xfId="0" applyNumberFormat="1" applyFont="1" applyFill="1" applyBorder="1"/>
    <xf numFmtId="4" fontId="16" fillId="33" borderId="0" xfId="0" applyNumberFormat="1" applyFont="1" applyFill="1" applyBorder="1" applyAlignment="1">
      <alignment horizontal="center" wrapText="1"/>
    </xf>
    <xf numFmtId="4" fontId="16" fillId="0" borderId="17" xfId="0" applyNumberFormat="1" applyFont="1" applyFill="1" applyBorder="1"/>
    <xf numFmtId="4" fontId="16" fillId="0" borderId="12" xfId="0" applyNumberFormat="1" applyFont="1" applyFill="1" applyBorder="1"/>
    <xf numFmtId="4" fontId="16" fillId="0" borderId="45" xfId="0" applyNumberFormat="1" applyFont="1" applyFill="1" applyBorder="1"/>
    <xf numFmtId="0" fontId="16" fillId="34" borderId="38" xfId="0" applyFont="1" applyFill="1" applyBorder="1" applyAlignment="1">
      <alignment horizontal="center"/>
    </xf>
    <xf numFmtId="4" fontId="16" fillId="34" borderId="39" xfId="0" applyNumberFormat="1" applyFont="1" applyFill="1" applyBorder="1" applyAlignment="1">
      <alignment horizontal="center" wrapText="1"/>
    </xf>
    <xf numFmtId="3" fontId="16" fillId="34" borderId="16" xfId="0" applyNumberFormat="1" applyFont="1" applyFill="1" applyBorder="1"/>
    <xf numFmtId="4" fontId="16" fillId="34" borderId="23" xfId="0" applyNumberFormat="1" applyFont="1" applyFill="1" applyBorder="1"/>
    <xf numFmtId="3" fontId="16" fillId="34" borderId="13" xfId="0" applyNumberFormat="1" applyFont="1" applyFill="1" applyBorder="1"/>
    <xf numFmtId="4" fontId="16" fillId="34" borderId="24" xfId="0" applyNumberFormat="1" applyFont="1" applyFill="1" applyBorder="1"/>
    <xf numFmtId="3" fontId="16" fillId="34" borderId="43" xfId="0" applyNumberFormat="1" applyFont="1" applyFill="1" applyBorder="1"/>
    <xf numFmtId="4" fontId="16" fillId="34" borderId="33" xfId="0" applyNumberFormat="1" applyFont="1" applyFill="1" applyBorder="1"/>
    <xf numFmtId="0" fontId="16" fillId="36" borderId="37" xfId="0" applyFont="1" applyFill="1" applyBorder="1" applyAlignment="1">
      <alignment horizontal="right"/>
    </xf>
    <xf numFmtId="0" fontId="16" fillId="36" borderId="42" xfId="0" applyFont="1" applyFill="1" applyBorder="1"/>
    <xf numFmtId="3" fontId="16" fillId="36" borderId="42" xfId="0" applyNumberFormat="1" applyFont="1" applyFill="1" applyBorder="1"/>
    <xf numFmtId="4" fontId="16" fillId="36" borderId="42" xfId="0" applyNumberFormat="1" applyFont="1" applyFill="1" applyBorder="1" applyAlignment="1">
      <alignment wrapText="1"/>
    </xf>
    <xf numFmtId="0" fontId="19" fillId="0" borderId="37" xfId="0" applyFont="1" applyFill="1" applyBorder="1" applyAlignment="1">
      <alignment horizontal="right"/>
    </xf>
    <xf numFmtId="3" fontId="16" fillId="0" borderId="23" xfId="0" applyNumberFormat="1" applyFont="1" applyFill="1" applyBorder="1"/>
    <xf numFmtId="3" fontId="16" fillId="0" borderId="24" xfId="0" applyNumberFormat="1" applyFont="1" applyFill="1" applyBorder="1"/>
    <xf numFmtId="3" fontId="16" fillId="0" borderId="33" xfId="0" applyNumberFormat="1" applyFont="1" applyFill="1" applyBorder="1"/>
    <xf numFmtId="3" fontId="16" fillId="35" borderId="35" xfId="0" applyNumberFormat="1" applyFont="1" applyFill="1" applyBorder="1"/>
    <xf numFmtId="4" fontId="16" fillId="35" borderId="42" xfId="0" applyNumberFormat="1" applyFont="1" applyFill="1" applyBorder="1"/>
    <xf numFmtId="4" fontId="19" fillId="37" borderId="35" xfId="0" applyNumberFormat="1" applyFont="1" applyFill="1" applyBorder="1"/>
    <xf numFmtId="3" fontId="16" fillId="34" borderId="14" xfId="0" applyNumberFormat="1" applyFont="1" applyFill="1" applyBorder="1"/>
    <xf numFmtId="4" fontId="16" fillId="34" borderId="25" xfId="0" applyNumberFormat="1" applyFont="1" applyFill="1" applyBorder="1"/>
    <xf numFmtId="3" fontId="0" fillId="0" borderId="12" xfId="0" applyNumberFormat="1" applyFill="1" applyBorder="1"/>
    <xf numFmtId="0" fontId="16" fillId="33" borderId="46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/>
    </xf>
    <xf numFmtId="0" fontId="16" fillId="33" borderId="41" xfId="0" applyFont="1" applyFill="1" applyBorder="1" applyAlignment="1">
      <alignment horizontal="center"/>
    </xf>
    <xf numFmtId="0" fontId="16" fillId="34" borderId="46" xfId="0" applyFont="1" applyFill="1" applyBorder="1" applyAlignment="1">
      <alignment horizontal="center"/>
    </xf>
    <xf numFmtId="4" fontId="16" fillId="34" borderId="19" xfId="0" applyNumberFormat="1" applyFont="1" applyFill="1" applyBorder="1" applyAlignment="1">
      <alignment horizontal="center" wrapText="1"/>
    </xf>
    <xf numFmtId="0" fontId="0" fillId="0" borderId="16" xfId="0" applyFont="1" applyFill="1" applyBorder="1"/>
    <xf numFmtId="0" fontId="0" fillId="0" borderId="13" xfId="0" applyFont="1" applyFill="1" applyBorder="1"/>
    <xf numFmtId="0" fontId="19" fillId="0" borderId="0" xfId="0" applyFont="1" applyAlignment="1">
      <alignment horizontal="left"/>
    </xf>
    <xf numFmtId="0" fontId="16" fillId="0" borderId="16" xfId="0" applyFont="1" applyBorder="1" applyAlignment="1"/>
    <xf numFmtId="0" fontId="16" fillId="0" borderId="18" xfId="0" applyFont="1" applyBorder="1" applyAlignment="1"/>
    <xf numFmtId="0" fontId="16" fillId="0" borderId="14" xfId="0" applyFont="1" applyBorder="1" applyAlignment="1"/>
    <xf numFmtId="0" fontId="16" fillId="0" borderId="15" xfId="0" applyFont="1" applyBorder="1" applyAlignment="1"/>
    <xf numFmtId="3" fontId="0" fillId="0" borderId="18" xfId="0" applyNumberFormat="1" applyFill="1" applyBorder="1"/>
    <xf numFmtId="3" fontId="0" fillId="0" borderId="17" xfId="0" applyNumberFormat="1" applyFill="1" applyBorder="1"/>
    <xf numFmtId="0" fontId="0" fillId="0" borderId="14" xfId="0" applyFont="1" applyFill="1" applyBorder="1"/>
    <xf numFmtId="3" fontId="0" fillId="0" borderId="15" xfId="0" applyNumberFormat="1" applyFill="1" applyBorder="1"/>
    <xf numFmtId="3" fontId="0" fillId="0" borderId="47" xfId="0" applyNumberFormat="1" applyFill="1" applyBorder="1"/>
    <xf numFmtId="3" fontId="0" fillId="0" borderId="48" xfId="0" applyNumberFormat="1" applyBorder="1"/>
    <xf numFmtId="3" fontId="0" fillId="0" borderId="47" xfId="0" applyNumberFormat="1" applyBorder="1"/>
    <xf numFmtId="3" fontId="0" fillId="0" borderId="20" xfId="0" applyNumberFormat="1" applyBorder="1"/>
    <xf numFmtId="0" fontId="0" fillId="0" borderId="21" xfId="0" applyBorder="1"/>
    <xf numFmtId="3" fontId="0" fillId="0" borderId="21" xfId="0" applyNumberFormat="1" applyBorder="1"/>
    <xf numFmtId="3" fontId="0" fillId="0" borderId="26" xfId="0" applyNumberFormat="1" applyBorder="1"/>
    <xf numFmtId="4" fontId="0" fillId="0" borderId="33" xfId="0" applyNumberFormat="1" applyBorder="1"/>
    <xf numFmtId="0" fontId="16" fillId="36" borderId="37" xfId="0" applyFont="1" applyFill="1" applyBorder="1"/>
    <xf numFmtId="4" fontId="16" fillId="36" borderId="35" xfId="0" applyNumberFormat="1" applyFont="1" applyFill="1" applyBorder="1"/>
    <xf numFmtId="3" fontId="16" fillId="36" borderId="37" xfId="0" applyNumberFormat="1" applyFont="1" applyFill="1" applyBorder="1"/>
    <xf numFmtId="0" fontId="0" fillId="0" borderId="28" xfId="0" applyBorder="1"/>
    <xf numFmtId="0" fontId="0" fillId="0" borderId="16" xfId="0" applyBorder="1"/>
    <xf numFmtId="4" fontId="0" fillId="0" borderId="23" xfId="0" applyNumberFormat="1" applyBorder="1" applyAlignment="1">
      <alignment wrapText="1"/>
    </xf>
    <xf numFmtId="4" fontId="0" fillId="0" borderId="24" xfId="0" applyNumberFormat="1" applyBorder="1" applyAlignment="1">
      <alignment wrapText="1"/>
    </xf>
    <xf numFmtId="4" fontId="0" fillId="0" borderId="33" xfId="0" applyNumberFormat="1" applyBorder="1" applyAlignment="1">
      <alignment wrapText="1"/>
    </xf>
    <xf numFmtId="4" fontId="16" fillId="36" borderId="35" xfId="0" applyNumberFormat="1" applyFont="1" applyFill="1" applyBorder="1" applyAlignment="1">
      <alignment wrapText="1"/>
    </xf>
    <xf numFmtId="4" fontId="0" fillId="0" borderId="17" xfId="0" applyNumberFormat="1" applyBorder="1"/>
    <xf numFmtId="4" fontId="0" fillId="0" borderId="12" xfId="0" applyNumberFormat="1" applyBorder="1"/>
    <xf numFmtId="4" fontId="0" fillId="0" borderId="45" xfId="0" applyNumberFormat="1" applyBorder="1"/>
    <xf numFmtId="4" fontId="0" fillId="0" borderId="16" xfId="0" applyNumberFormat="1" applyFill="1" applyBorder="1"/>
    <xf numFmtId="4" fontId="0" fillId="0" borderId="13" xfId="0" applyNumberFormat="1" applyFill="1" applyBorder="1"/>
    <xf numFmtId="4" fontId="0" fillId="0" borderId="43" xfId="0" applyNumberFormat="1" applyFill="1" applyBorder="1"/>
    <xf numFmtId="4" fontId="16" fillId="36" borderId="37" xfId="0" applyNumberFormat="1" applyFont="1" applyFill="1" applyBorder="1" applyAlignment="1">
      <alignment wrapText="1"/>
    </xf>
    <xf numFmtId="0" fontId="16" fillId="33" borderId="37" xfId="0" applyFont="1" applyFill="1" applyBorder="1" applyAlignment="1">
      <alignment horizontal="center"/>
    </xf>
    <xf numFmtId="0" fontId="16" fillId="33" borderId="42" xfId="0" applyFont="1" applyFill="1" applyBorder="1" applyAlignment="1">
      <alignment horizontal="center"/>
    </xf>
    <xf numFmtId="0" fontId="16" fillId="33" borderId="35" xfId="0" applyFont="1" applyFill="1" applyBorder="1" applyAlignment="1">
      <alignment horizontal="center"/>
    </xf>
    <xf numFmtId="0" fontId="18" fillId="33" borderId="31" xfId="0" applyFont="1" applyFill="1" applyBorder="1" applyAlignment="1">
      <alignment horizontal="center" vertical="center" textRotation="90" wrapText="1"/>
    </xf>
    <xf numFmtId="0" fontId="18" fillId="33" borderId="21" xfId="0" applyFont="1" applyFill="1" applyBorder="1" applyAlignment="1">
      <alignment horizontal="center" vertical="center" textRotation="90" wrapText="1"/>
    </xf>
    <xf numFmtId="0" fontId="18" fillId="33" borderId="29" xfId="0" applyFont="1" applyFill="1" applyBorder="1" applyAlignment="1">
      <alignment horizontal="center" vertical="center" textRotation="90" wrapText="1"/>
    </xf>
    <xf numFmtId="0" fontId="18" fillId="33" borderId="30" xfId="0" applyFont="1" applyFill="1" applyBorder="1" applyAlignment="1">
      <alignment horizontal="center" vertical="center" textRotation="90" wrapText="1"/>
    </xf>
    <xf numFmtId="0" fontId="16" fillId="33" borderId="40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16" fillId="33" borderId="34" xfId="0" applyNumberFormat="1" applyFont="1" applyFill="1" applyBorder="1" applyAlignment="1">
      <alignment horizontal="center" wrapText="1"/>
    </xf>
    <xf numFmtId="0" fontId="16" fillId="33" borderId="38" xfId="0" applyNumberFormat="1" applyFont="1" applyFill="1" applyBorder="1" applyAlignment="1">
      <alignment horizontal="center" wrapText="1"/>
    </xf>
    <xf numFmtId="4" fontId="16" fillId="33" borderId="37" xfId="0" applyNumberFormat="1" applyFont="1" applyFill="1" applyBorder="1" applyAlignment="1">
      <alignment horizontal="center" wrapText="1"/>
    </xf>
    <xf numFmtId="4" fontId="16" fillId="33" borderId="40" xfId="0" applyNumberFormat="1" applyFont="1" applyFill="1" applyBorder="1" applyAlignment="1">
      <alignment horizontal="center" wrapText="1"/>
    </xf>
    <xf numFmtId="4" fontId="16" fillId="0" borderId="13" xfId="0" applyNumberFormat="1" applyFont="1" applyBorder="1" applyAlignment="1">
      <alignment horizontal="left" wrapText="1"/>
    </xf>
    <xf numFmtId="4" fontId="16" fillId="0" borderId="11" xfId="0" applyNumberFormat="1" applyFont="1" applyBorder="1" applyAlignment="1">
      <alignment horizontal="left" wrapText="1"/>
    </xf>
    <xf numFmtId="0" fontId="19" fillId="0" borderId="0" xfId="0" applyFont="1" applyAlignment="1">
      <alignment horizontal="left"/>
    </xf>
    <xf numFmtId="0" fontId="16" fillId="33" borderId="41" xfId="0" applyFont="1" applyFill="1" applyBorder="1" applyAlignment="1">
      <alignment horizontal="center"/>
    </xf>
    <xf numFmtId="0" fontId="16" fillId="33" borderId="37" xfId="0" applyFont="1" applyFill="1" applyBorder="1" applyAlignment="1">
      <alignment horizontal="center" wrapText="1"/>
    </xf>
    <xf numFmtId="0" fontId="16" fillId="33" borderId="42" xfId="0" applyFont="1" applyFill="1" applyBorder="1" applyAlignment="1">
      <alignment horizontal="center" wrapText="1"/>
    </xf>
    <xf numFmtId="0" fontId="16" fillId="34" borderId="37" xfId="0" applyFont="1" applyFill="1" applyBorder="1" applyAlignment="1">
      <alignment horizontal="center" wrapText="1"/>
    </xf>
    <xf numFmtId="0" fontId="16" fillId="34" borderId="35" xfId="0" applyFont="1" applyFill="1" applyBorder="1" applyAlignment="1">
      <alignment horizontal="center" wrapText="1"/>
    </xf>
    <xf numFmtId="0" fontId="16" fillId="36" borderId="29" xfId="0" applyFont="1" applyFill="1" applyBorder="1" applyAlignment="1">
      <alignment horizontal="center" vertical="center"/>
    </xf>
    <xf numFmtId="0" fontId="16" fillId="36" borderId="10" xfId="0" applyFont="1" applyFill="1" applyBorder="1" applyAlignment="1">
      <alignment horizontal="center" vertical="center"/>
    </xf>
    <xf numFmtId="0" fontId="16" fillId="36" borderId="44" xfId="0" applyFont="1" applyFill="1" applyBorder="1" applyAlignment="1">
      <alignment horizontal="center" vertical="center"/>
    </xf>
    <xf numFmtId="0" fontId="16" fillId="36" borderId="36" xfId="0" applyFont="1" applyFill="1" applyBorder="1" applyAlignment="1">
      <alignment horizontal="center" vertical="center"/>
    </xf>
    <xf numFmtId="0" fontId="16" fillId="33" borderId="30" xfId="0" applyNumberFormat="1" applyFont="1" applyFill="1" applyBorder="1" applyAlignment="1">
      <alignment horizontal="center" wrapText="1"/>
    </xf>
    <xf numFmtId="0" fontId="16" fillId="34" borderId="29" xfId="0" applyFont="1" applyFill="1" applyBorder="1" applyAlignment="1">
      <alignment horizontal="center" wrapText="1"/>
    </xf>
    <xf numFmtId="0" fontId="16" fillId="34" borderId="1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vertical="center" textRotation="90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3"/>
  <sheetViews>
    <sheetView tabSelected="1" topLeftCell="A31" workbookViewId="0">
      <selection activeCell="D41" sqref="D41:I41"/>
    </sheetView>
  </sheetViews>
  <sheetFormatPr baseColWidth="10" defaultRowHeight="15" x14ac:dyDescent="0.25"/>
  <cols>
    <col min="1" max="1" width="11.42578125" style="1"/>
    <col min="2" max="2" width="26.42578125" customWidth="1"/>
    <col min="3" max="3" width="7.5703125" customWidth="1"/>
    <col min="5" max="5" width="11.7109375" style="17" bestFit="1" customWidth="1"/>
    <col min="7" max="7" width="17.85546875" style="26" customWidth="1"/>
    <col min="9" max="9" width="13" style="26" customWidth="1"/>
    <col min="11" max="11" width="17.85546875" style="26" bestFit="1" customWidth="1"/>
    <col min="12" max="12" width="13.7109375" style="26" customWidth="1"/>
    <col min="13" max="13" width="11.42578125" customWidth="1"/>
  </cols>
  <sheetData>
    <row r="1" spans="1:15" ht="18.75" x14ac:dyDescent="0.3">
      <c r="A1" s="112" t="s">
        <v>28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</row>
    <row r="2" spans="1:15" ht="18.75" x14ac:dyDescent="0.3">
      <c r="A2" s="8"/>
      <c r="B2" s="8"/>
      <c r="C2" s="8"/>
      <c r="D2" s="8"/>
      <c r="E2" s="8"/>
      <c r="F2" s="112" t="s">
        <v>29</v>
      </c>
      <c r="G2" s="112"/>
      <c r="H2" s="112"/>
      <c r="I2" s="112"/>
      <c r="J2" s="112"/>
      <c r="K2" s="112"/>
      <c r="L2" s="8"/>
      <c r="M2" s="8"/>
    </row>
    <row r="3" spans="1:15" ht="18.75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</row>
    <row r="4" spans="1:15" ht="15.75" customHeight="1" x14ac:dyDescent="0.3">
      <c r="A4" s="119" t="s">
        <v>27</v>
      </c>
      <c r="B4" s="119"/>
      <c r="C4" s="119"/>
      <c r="D4" s="119"/>
    </row>
    <row r="5" spans="1:15" ht="15.75" customHeight="1" thickBot="1" x14ac:dyDescent="0.35">
      <c r="A5" s="71"/>
      <c r="B5" s="71"/>
      <c r="C5" s="71"/>
      <c r="D5" s="71"/>
    </row>
    <row r="6" spans="1:15" ht="15" customHeight="1" thickBot="1" x14ac:dyDescent="0.3">
      <c r="A6" s="3"/>
      <c r="B6" s="2" t="s">
        <v>0</v>
      </c>
      <c r="C6" s="113" t="s">
        <v>17</v>
      </c>
      <c r="D6" s="104" t="s">
        <v>1</v>
      </c>
      <c r="E6" s="106"/>
      <c r="F6" s="104" t="s">
        <v>2</v>
      </c>
      <c r="G6" s="106"/>
      <c r="H6" s="105" t="s">
        <v>3</v>
      </c>
      <c r="I6" s="105"/>
      <c r="J6" s="104" t="s">
        <v>4</v>
      </c>
      <c r="K6" s="106"/>
      <c r="L6" s="115" t="s">
        <v>21</v>
      </c>
      <c r="M6" s="116"/>
      <c r="O6" t="s">
        <v>7</v>
      </c>
    </row>
    <row r="7" spans="1:15" ht="15" customHeight="1" thickBot="1" x14ac:dyDescent="0.3">
      <c r="A7" s="3"/>
      <c r="B7" s="2"/>
      <c r="C7" s="114"/>
      <c r="D7" s="25" t="s">
        <v>20</v>
      </c>
      <c r="E7" s="24" t="s">
        <v>18</v>
      </c>
      <c r="F7" s="25" t="s">
        <v>20</v>
      </c>
      <c r="G7" s="24" t="s">
        <v>18</v>
      </c>
      <c r="H7" s="25" t="s">
        <v>20</v>
      </c>
      <c r="I7" s="24" t="s">
        <v>18</v>
      </c>
      <c r="J7" s="25" t="s">
        <v>20</v>
      </c>
      <c r="K7" s="27" t="s">
        <v>18</v>
      </c>
      <c r="L7" s="25" t="s">
        <v>20</v>
      </c>
      <c r="M7" s="27" t="s">
        <v>18</v>
      </c>
    </row>
    <row r="8" spans="1:15" x14ac:dyDescent="0.25">
      <c r="A8" s="108" t="s">
        <v>15</v>
      </c>
      <c r="B8" s="18" t="s">
        <v>9</v>
      </c>
      <c r="C8" s="83">
        <v>320</v>
      </c>
      <c r="D8" s="92">
        <v>0</v>
      </c>
      <c r="E8" s="93">
        <f>(C8*D8/1000)</f>
        <v>0</v>
      </c>
      <c r="F8" s="14">
        <v>7500000</v>
      </c>
      <c r="G8" s="97">
        <f>C8*F8/1000</f>
        <v>2400000</v>
      </c>
      <c r="H8" s="9">
        <v>10400000</v>
      </c>
      <c r="I8" s="28">
        <f>C8*H8/1000</f>
        <v>3328000</v>
      </c>
      <c r="J8" s="14">
        <v>10000000</v>
      </c>
      <c r="K8" s="97">
        <f>C8*J8/1000</f>
        <v>3200000</v>
      </c>
      <c r="L8" s="100">
        <f>SUM(D8+F8+H8+J8)</f>
        <v>27900000</v>
      </c>
      <c r="M8" s="55">
        <f>SUM(E8+G8+I8+K8)</f>
        <v>8928000</v>
      </c>
      <c r="N8" t="s">
        <v>7</v>
      </c>
    </row>
    <row r="9" spans="1:15" x14ac:dyDescent="0.25">
      <c r="A9" s="108"/>
      <c r="B9" s="19" t="s">
        <v>11</v>
      </c>
      <c r="C9" s="84">
        <v>700</v>
      </c>
      <c r="D9" s="4">
        <v>0</v>
      </c>
      <c r="E9" s="94">
        <f t="shared" ref="E9:E19" si="0">(C9*D9/1000)</f>
        <v>0</v>
      </c>
      <c r="F9" s="91">
        <v>0</v>
      </c>
      <c r="G9" s="98">
        <f t="shared" ref="G9:G19" si="1">C9*F9/1000</f>
        <v>0</v>
      </c>
      <c r="H9" s="4">
        <v>0</v>
      </c>
      <c r="I9" s="29">
        <f t="shared" ref="I9:I19" si="2">C9*H9/1000</f>
        <v>0</v>
      </c>
      <c r="J9" s="91">
        <v>0</v>
      </c>
      <c r="K9" s="98">
        <f t="shared" ref="K9:K19" si="3">C9*J9/1000</f>
        <v>0</v>
      </c>
      <c r="L9" s="101">
        <f t="shared" ref="L9:L19" si="4">SUM(D9+F9+H9+J9)</f>
        <v>0</v>
      </c>
      <c r="M9" s="56">
        <f t="shared" ref="M9:M20" si="5">SUM(E9+G9+I9+K9)</f>
        <v>0</v>
      </c>
    </row>
    <row r="10" spans="1:15" x14ac:dyDescent="0.25">
      <c r="A10" s="108"/>
      <c r="B10" s="19" t="s">
        <v>10</v>
      </c>
      <c r="C10" s="85">
        <v>500</v>
      </c>
      <c r="D10" s="5">
        <v>1500000</v>
      </c>
      <c r="E10" s="94">
        <f t="shared" si="0"/>
        <v>750000</v>
      </c>
      <c r="F10" s="15">
        <v>1500000</v>
      </c>
      <c r="G10" s="98">
        <f t="shared" si="1"/>
        <v>750000</v>
      </c>
      <c r="H10" s="5">
        <v>1500000</v>
      </c>
      <c r="I10" s="29">
        <f t="shared" si="2"/>
        <v>750000</v>
      </c>
      <c r="J10" s="15">
        <v>1500000</v>
      </c>
      <c r="K10" s="98">
        <f t="shared" si="3"/>
        <v>750000</v>
      </c>
      <c r="L10" s="101">
        <f t="shared" si="4"/>
        <v>6000000</v>
      </c>
      <c r="M10" s="56">
        <f t="shared" si="5"/>
        <v>3000000</v>
      </c>
      <c r="N10" t="s">
        <v>7</v>
      </c>
    </row>
    <row r="11" spans="1:15" ht="15.75" thickBot="1" x14ac:dyDescent="0.3">
      <c r="A11" s="108"/>
      <c r="B11" s="20" t="s">
        <v>13</v>
      </c>
      <c r="C11" s="85">
        <v>320</v>
      </c>
      <c r="D11" s="5">
        <v>2750000</v>
      </c>
      <c r="E11" s="94">
        <f t="shared" si="0"/>
        <v>880000</v>
      </c>
      <c r="F11" s="15">
        <v>2750000</v>
      </c>
      <c r="G11" s="98">
        <f t="shared" si="1"/>
        <v>880000</v>
      </c>
      <c r="H11" s="5">
        <v>2750000</v>
      </c>
      <c r="I11" s="29">
        <f t="shared" si="2"/>
        <v>880000</v>
      </c>
      <c r="J11" s="15">
        <v>2750000</v>
      </c>
      <c r="K11" s="98">
        <f t="shared" si="3"/>
        <v>880000</v>
      </c>
      <c r="L11" s="101">
        <f t="shared" si="4"/>
        <v>11000000</v>
      </c>
      <c r="M11" s="56">
        <f t="shared" si="5"/>
        <v>3520000</v>
      </c>
      <c r="N11" t="s">
        <v>7</v>
      </c>
    </row>
    <row r="12" spans="1:15" ht="15" customHeight="1" x14ac:dyDescent="0.25">
      <c r="A12" s="109" t="s">
        <v>8</v>
      </c>
      <c r="B12" s="21" t="s">
        <v>9</v>
      </c>
      <c r="C12" s="85">
        <v>320</v>
      </c>
      <c r="D12" s="5">
        <v>2700000</v>
      </c>
      <c r="E12" s="94">
        <f t="shared" si="0"/>
        <v>864000</v>
      </c>
      <c r="F12" s="15">
        <v>1350000</v>
      </c>
      <c r="G12" s="98">
        <f t="shared" si="1"/>
        <v>432000</v>
      </c>
      <c r="H12" s="5">
        <v>1350000</v>
      </c>
      <c r="I12" s="29">
        <f t="shared" si="2"/>
        <v>432000</v>
      </c>
      <c r="J12" s="15">
        <v>1350000</v>
      </c>
      <c r="K12" s="98">
        <f t="shared" si="3"/>
        <v>432000</v>
      </c>
      <c r="L12" s="101">
        <f t="shared" si="4"/>
        <v>6750000</v>
      </c>
      <c r="M12" s="56">
        <f t="shared" si="5"/>
        <v>2160000</v>
      </c>
      <c r="N12" t="s">
        <v>7</v>
      </c>
    </row>
    <row r="13" spans="1:15" ht="15" customHeight="1" x14ac:dyDescent="0.25">
      <c r="A13" s="110"/>
      <c r="B13" s="19" t="s">
        <v>11</v>
      </c>
      <c r="C13" s="85">
        <v>700</v>
      </c>
      <c r="D13" s="5">
        <v>20000</v>
      </c>
      <c r="E13" s="94">
        <f t="shared" si="0"/>
        <v>14000</v>
      </c>
      <c r="F13" s="15">
        <v>10000</v>
      </c>
      <c r="G13" s="98">
        <f t="shared" si="1"/>
        <v>7000</v>
      </c>
      <c r="H13" s="5">
        <v>10000</v>
      </c>
      <c r="I13" s="29">
        <f t="shared" si="2"/>
        <v>7000</v>
      </c>
      <c r="J13" s="15">
        <v>10000</v>
      </c>
      <c r="K13" s="98">
        <f t="shared" si="3"/>
        <v>7000</v>
      </c>
      <c r="L13" s="101">
        <f t="shared" si="4"/>
        <v>50000</v>
      </c>
      <c r="M13" s="56">
        <f t="shared" si="5"/>
        <v>35000</v>
      </c>
    </row>
    <row r="14" spans="1:15" x14ac:dyDescent="0.25">
      <c r="A14" s="110"/>
      <c r="B14" s="19" t="s">
        <v>10</v>
      </c>
      <c r="C14" s="85">
        <v>500</v>
      </c>
      <c r="D14" s="5">
        <v>240000</v>
      </c>
      <c r="E14" s="94">
        <f t="shared" si="0"/>
        <v>120000</v>
      </c>
      <c r="F14" s="15">
        <v>120000</v>
      </c>
      <c r="G14" s="98">
        <f t="shared" si="1"/>
        <v>60000</v>
      </c>
      <c r="H14" s="5">
        <v>120000</v>
      </c>
      <c r="I14" s="29">
        <f t="shared" si="2"/>
        <v>60000</v>
      </c>
      <c r="J14" s="15">
        <v>120000</v>
      </c>
      <c r="K14" s="98">
        <f t="shared" si="3"/>
        <v>60000</v>
      </c>
      <c r="L14" s="101">
        <f t="shared" si="4"/>
        <v>600000</v>
      </c>
      <c r="M14" s="56">
        <f t="shared" si="5"/>
        <v>300000</v>
      </c>
      <c r="N14" t="s">
        <v>7</v>
      </c>
    </row>
    <row r="15" spans="1:15" ht="15.75" thickBot="1" x14ac:dyDescent="0.3">
      <c r="A15" s="107"/>
      <c r="B15" s="22" t="s">
        <v>13</v>
      </c>
      <c r="C15" s="85">
        <v>320</v>
      </c>
      <c r="D15" s="5">
        <v>120000</v>
      </c>
      <c r="E15" s="94">
        <f t="shared" si="0"/>
        <v>38400</v>
      </c>
      <c r="F15" s="15">
        <v>120000</v>
      </c>
      <c r="G15" s="98">
        <f t="shared" si="1"/>
        <v>38400</v>
      </c>
      <c r="H15" s="5">
        <v>120000</v>
      </c>
      <c r="I15" s="29">
        <f t="shared" si="2"/>
        <v>38400</v>
      </c>
      <c r="J15" s="15">
        <v>120000</v>
      </c>
      <c r="K15" s="98">
        <f t="shared" si="3"/>
        <v>38400</v>
      </c>
      <c r="L15" s="101">
        <f t="shared" si="4"/>
        <v>480000</v>
      </c>
      <c r="M15" s="56">
        <f t="shared" si="5"/>
        <v>153600</v>
      </c>
    </row>
    <row r="16" spans="1:15" x14ac:dyDescent="0.25">
      <c r="A16" s="108" t="s">
        <v>12</v>
      </c>
      <c r="B16" s="18" t="s">
        <v>9</v>
      </c>
      <c r="C16" s="85">
        <v>320</v>
      </c>
      <c r="D16" s="5">
        <v>2000000</v>
      </c>
      <c r="E16" s="94">
        <f t="shared" si="0"/>
        <v>640000</v>
      </c>
      <c r="F16" s="15">
        <v>2000000</v>
      </c>
      <c r="G16" s="98">
        <f t="shared" si="1"/>
        <v>640000</v>
      </c>
      <c r="H16" s="5">
        <v>2000000</v>
      </c>
      <c r="I16" s="29">
        <f t="shared" si="2"/>
        <v>640000</v>
      </c>
      <c r="J16" s="15">
        <v>2000000</v>
      </c>
      <c r="K16" s="98">
        <f t="shared" si="3"/>
        <v>640000</v>
      </c>
      <c r="L16" s="101">
        <f t="shared" si="4"/>
        <v>8000000</v>
      </c>
      <c r="M16" s="56">
        <f t="shared" si="5"/>
        <v>2560000</v>
      </c>
      <c r="N16" t="s">
        <v>7</v>
      </c>
    </row>
    <row r="17" spans="1:14" x14ac:dyDescent="0.25">
      <c r="A17" s="108"/>
      <c r="B17" s="19" t="s">
        <v>10</v>
      </c>
      <c r="C17" s="85">
        <v>500</v>
      </c>
      <c r="D17" s="5">
        <v>125000</v>
      </c>
      <c r="E17" s="94">
        <f t="shared" si="0"/>
        <v>62500</v>
      </c>
      <c r="F17" s="15">
        <v>125000</v>
      </c>
      <c r="G17" s="98">
        <f t="shared" si="1"/>
        <v>62500</v>
      </c>
      <c r="H17" s="5">
        <v>125000</v>
      </c>
      <c r="I17" s="29">
        <f t="shared" si="2"/>
        <v>62500</v>
      </c>
      <c r="J17" s="15">
        <v>125000</v>
      </c>
      <c r="K17" s="98">
        <f t="shared" si="3"/>
        <v>62500</v>
      </c>
      <c r="L17" s="101">
        <f t="shared" si="4"/>
        <v>500000</v>
      </c>
      <c r="M17" s="56">
        <f t="shared" si="5"/>
        <v>250000</v>
      </c>
      <c r="N17" t="s">
        <v>7</v>
      </c>
    </row>
    <row r="18" spans="1:14" x14ac:dyDescent="0.25">
      <c r="A18" s="108"/>
      <c r="B18" s="19" t="s">
        <v>31</v>
      </c>
      <c r="C18" s="85">
        <v>320</v>
      </c>
      <c r="D18" s="5">
        <v>40100</v>
      </c>
      <c r="E18" s="94">
        <f t="shared" si="0"/>
        <v>12832</v>
      </c>
      <c r="F18" s="15">
        <v>40100</v>
      </c>
      <c r="G18" s="98">
        <f t="shared" si="1"/>
        <v>12832</v>
      </c>
      <c r="H18" s="5">
        <v>40100</v>
      </c>
      <c r="I18" s="29">
        <f t="shared" si="2"/>
        <v>12832</v>
      </c>
      <c r="J18" s="15">
        <v>40100</v>
      </c>
      <c r="K18" s="98">
        <f t="shared" si="3"/>
        <v>12832</v>
      </c>
      <c r="L18" s="101">
        <f t="shared" si="4"/>
        <v>160400</v>
      </c>
      <c r="M18" s="56">
        <f t="shared" si="5"/>
        <v>51328</v>
      </c>
      <c r="N18" t="s">
        <v>7</v>
      </c>
    </row>
    <row r="19" spans="1:14" ht="15.75" thickBot="1" x14ac:dyDescent="0.3">
      <c r="A19" s="108"/>
      <c r="B19" s="22" t="s">
        <v>14</v>
      </c>
      <c r="C19" s="86">
        <v>500</v>
      </c>
      <c r="D19" s="34">
        <v>4000</v>
      </c>
      <c r="E19" s="95">
        <f t="shared" si="0"/>
        <v>2000</v>
      </c>
      <c r="F19" s="16">
        <v>4000</v>
      </c>
      <c r="G19" s="99">
        <f t="shared" si="1"/>
        <v>2000</v>
      </c>
      <c r="H19" s="34">
        <v>4000</v>
      </c>
      <c r="I19" s="87">
        <f t="shared" si="2"/>
        <v>2000</v>
      </c>
      <c r="J19" s="16">
        <v>4000</v>
      </c>
      <c r="K19" s="99">
        <f t="shared" si="3"/>
        <v>2000</v>
      </c>
      <c r="L19" s="102">
        <f t="shared" si="4"/>
        <v>16000</v>
      </c>
      <c r="M19" s="57">
        <f t="shared" si="5"/>
        <v>8000</v>
      </c>
      <c r="N19" t="s">
        <v>7</v>
      </c>
    </row>
    <row r="20" spans="1:14" ht="15.75" thickBot="1" x14ac:dyDescent="0.3">
      <c r="B20" s="50" t="s">
        <v>19</v>
      </c>
      <c r="C20" s="51"/>
      <c r="D20" s="88"/>
      <c r="E20" s="96">
        <f>SUM(E8:E19)</f>
        <v>3383732</v>
      </c>
      <c r="F20" s="51"/>
      <c r="G20" s="53">
        <f>SUM(G8:G19)</f>
        <v>5284732</v>
      </c>
      <c r="H20" s="88"/>
      <c r="I20" s="96">
        <f>SUM(I8:I19)</f>
        <v>6212732</v>
      </c>
      <c r="J20" s="51"/>
      <c r="K20" s="53">
        <f>SUM(K8:K19)</f>
        <v>6084732</v>
      </c>
      <c r="L20" s="103"/>
      <c r="M20" s="58">
        <f t="shared" si="5"/>
        <v>20965928</v>
      </c>
    </row>
    <row r="21" spans="1:14" ht="15.75" thickBot="1" x14ac:dyDescent="0.3">
      <c r="B21" s="31"/>
      <c r="C21" s="32"/>
      <c r="D21" s="32"/>
      <c r="E21" s="33"/>
      <c r="F21" s="32"/>
      <c r="G21" s="33"/>
      <c r="H21" s="32"/>
      <c r="I21" s="33"/>
      <c r="J21" s="32"/>
      <c r="K21" s="33"/>
      <c r="L21" s="33"/>
      <c r="M21" s="30"/>
    </row>
    <row r="22" spans="1:14" ht="15" customHeight="1" thickBot="1" x14ac:dyDescent="0.3">
      <c r="A22" s="125" t="s">
        <v>23</v>
      </c>
      <c r="B22" s="126"/>
      <c r="C22" s="113" t="s">
        <v>17</v>
      </c>
      <c r="D22" s="104" t="s">
        <v>5</v>
      </c>
      <c r="E22" s="111"/>
      <c r="F22" s="120" t="s">
        <v>6</v>
      </c>
      <c r="G22" s="106"/>
      <c r="H22" s="121" t="s">
        <v>24</v>
      </c>
      <c r="I22" s="122"/>
      <c r="J22" s="123" t="s">
        <v>22</v>
      </c>
      <c r="K22" s="124"/>
      <c r="L22" s="33"/>
      <c r="M22" s="33"/>
    </row>
    <row r="23" spans="1:14" ht="15.75" thickBot="1" x14ac:dyDescent="0.3">
      <c r="A23" s="127"/>
      <c r="B23" s="128"/>
      <c r="C23" s="114"/>
      <c r="D23" s="25" t="s">
        <v>20</v>
      </c>
      <c r="E23" s="24" t="s">
        <v>18</v>
      </c>
      <c r="F23" s="25" t="s">
        <v>20</v>
      </c>
      <c r="G23" s="24" t="s">
        <v>18</v>
      </c>
      <c r="H23" s="25" t="s">
        <v>20</v>
      </c>
      <c r="I23" s="38" t="s">
        <v>18</v>
      </c>
      <c r="J23" s="42" t="s">
        <v>20</v>
      </c>
      <c r="K23" s="43" t="s">
        <v>18</v>
      </c>
      <c r="L23" s="33"/>
      <c r="M23" s="33"/>
    </row>
    <row r="24" spans="1:14" x14ac:dyDescent="0.25">
      <c r="A24" s="107" t="s">
        <v>15</v>
      </c>
      <c r="B24" s="21" t="s">
        <v>9</v>
      </c>
      <c r="C24" s="83">
        <v>320</v>
      </c>
      <c r="D24" s="9">
        <v>10500000</v>
      </c>
      <c r="E24" s="28">
        <f>C24*D24/1000</f>
        <v>3360000</v>
      </c>
      <c r="F24" s="9">
        <v>10000000</v>
      </c>
      <c r="G24" s="28">
        <f>C24*F24/1000</f>
        <v>3200000</v>
      </c>
      <c r="H24" s="14">
        <f>SUM(D24+F24)</f>
        <v>20500000</v>
      </c>
      <c r="I24" s="39">
        <f>C24*H24/1000</f>
        <v>6560000</v>
      </c>
      <c r="J24" s="44">
        <f t="shared" ref="J24:J35" si="6">SUM(L8+H24)</f>
        <v>48400000</v>
      </c>
      <c r="K24" s="45">
        <f>C24*J24/1000</f>
        <v>15488000</v>
      </c>
      <c r="L24" s="33"/>
      <c r="M24" s="33"/>
    </row>
    <row r="25" spans="1:14" x14ac:dyDescent="0.25">
      <c r="A25" s="108"/>
      <c r="B25" s="19" t="s">
        <v>11</v>
      </c>
      <c r="C25" s="84">
        <v>700</v>
      </c>
      <c r="D25" s="4">
        <v>0</v>
      </c>
      <c r="E25" s="29">
        <f t="shared" ref="E25:E35" si="7">C25*D25/1000</f>
        <v>0</v>
      </c>
      <c r="F25" s="5">
        <v>750000</v>
      </c>
      <c r="G25" s="29">
        <f t="shared" ref="G25:G35" si="8">C25*F25/1000</f>
        <v>525000</v>
      </c>
      <c r="H25" s="15">
        <f t="shared" ref="H25:H35" si="9">SUM(D25+F25)</f>
        <v>750000</v>
      </c>
      <c r="I25" s="40">
        <f t="shared" ref="I25:I35" si="10">C25*H25/1000</f>
        <v>525000</v>
      </c>
      <c r="J25" s="46">
        <f t="shared" si="6"/>
        <v>750000</v>
      </c>
      <c r="K25" s="47">
        <f t="shared" ref="K25:K35" si="11">C25*J25/1000</f>
        <v>525000</v>
      </c>
      <c r="L25" s="33"/>
      <c r="M25" s="33"/>
    </row>
    <row r="26" spans="1:14" x14ac:dyDescent="0.25">
      <c r="A26" s="108"/>
      <c r="B26" s="19" t="s">
        <v>10</v>
      </c>
      <c r="C26" s="85">
        <v>500</v>
      </c>
      <c r="D26" s="5">
        <v>1400000</v>
      </c>
      <c r="E26" s="29">
        <f t="shared" si="7"/>
        <v>700000</v>
      </c>
      <c r="F26" s="5">
        <v>1400000</v>
      </c>
      <c r="G26" s="29">
        <f t="shared" si="8"/>
        <v>700000</v>
      </c>
      <c r="H26" s="15">
        <f t="shared" si="9"/>
        <v>2800000</v>
      </c>
      <c r="I26" s="40">
        <f t="shared" si="10"/>
        <v>1400000</v>
      </c>
      <c r="J26" s="46">
        <f t="shared" si="6"/>
        <v>8800000</v>
      </c>
      <c r="K26" s="47">
        <f t="shared" si="11"/>
        <v>4400000</v>
      </c>
      <c r="L26" s="33"/>
      <c r="M26" s="33"/>
    </row>
    <row r="27" spans="1:14" ht="15.75" thickBot="1" x14ac:dyDescent="0.3">
      <c r="A27" s="108"/>
      <c r="B27" s="20" t="s">
        <v>13</v>
      </c>
      <c r="C27" s="85">
        <v>320</v>
      </c>
      <c r="D27" s="5">
        <v>2750000</v>
      </c>
      <c r="E27" s="29">
        <f t="shared" si="7"/>
        <v>880000</v>
      </c>
      <c r="F27" s="5">
        <v>2750000</v>
      </c>
      <c r="G27" s="29">
        <f t="shared" si="8"/>
        <v>880000</v>
      </c>
      <c r="H27" s="15">
        <f t="shared" si="9"/>
        <v>5500000</v>
      </c>
      <c r="I27" s="40">
        <f t="shared" si="10"/>
        <v>1760000</v>
      </c>
      <c r="J27" s="46">
        <f t="shared" si="6"/>
        <v>16500000</v>
      </c>
      <c r="K27" s="47">
        <f t="shared" si="11"/>
        <v>5280000</v>
      </c>
      <c r="L27" s="33"/>
      <c r="M27" s="33"/>
    </row>
    <row r="28" spans="1:14" x14ac:dyDescent="0.25">
      <c r="A28" s="109" t="s">
        <v>8</v>
      </c>
      <c r="B28" s="21" t="s">
        <v>9</v>
      </c>
      <c r="C28" s="85">
        <v>320</v>
      </c>
      <c r="D28" s="5">
        <v>1350000</v>
      </c>
      <c r="E28" s="29">
        <f t="shared" si="7"/>
        <v>432000</v>
      </c>
      <c r="F28" s="5">
        <v>1350000</v>
      </c>
      <c r="G28" s="29">
        <f t="shared" si="8"/>
        <v>432000</v>
      </c>
      <c r="H28" s="15">
        <f t="shared" si="9"/>
        <v>2700000</v>
      </c>
      <c r="I28" s="40">
        <f t="shared" si="10"/>
        <v>864000</v>
      </c>
      <c r="J28" s="46">
        <f t="shared" si="6"/>
        <v>9450000</v>
      </c>
      <c r="K28" s="47">
        <f t="shared" si="11"/>
        <v>3024000</v>
      </c>
      <c r="L28" s="33"/>
      <c r="M28" s="33"/>
    </row>
    <row r="29" spans="1:14" x14ac:dyDescent="0.25">
      <c r="A29" s="110"/>
      <c r="B29" s="19" t="s">
        <v>11</v>
      </c>
      <c r="C29" s="85">
        <v>700</v>
      </c>
      <c r="D29" s="5">
        <v>10000</v>
      </c>
      <c r="E29" s="29">
        <f t="shared" si="7"/>
        <v>7000</v>
      </c>
      <c r="F29" s="5">
        <v>10000</v>
      </c>
      <c r="G29" s="29">
        <f t="shared" si="8"/>
        <v>7000</v>
      </c>
      <c r="H29" s="15">
        <f t="shared" si="9"/>
        <v>20000</v>
      </c>
      <c r="I29" s="40">
        <f t="shared" si="10"/>
        <v>14000</v>
      </c>
      <c r="J29" s="46">
        <f t="shared" si="6"/>
        <v>70000</v>
      </c>
      <c r="K29" s="47">
        <f t="shared" si="11"/>
        <v>49000</v>
      </c>
      <c r="L29" s="33"/>
      <c r="M29" s="33"/>
    </row>
    <row r="30" spans="1:14" x14ac:dyDescent="0.25">
      <c r="A30" s="110"/>
      <c r="B30" s="19" t="s">
        <v>10</v>
      </c>
      <c r="C30" s="85">
        <v>500</v>
      </c>
      <c r="D30" s="5">
        <v>120000</v>
      </c>
      <c r="E30" s="29">
        <f t="shared" si="7"/>
        <v>60000</v>
      </c>
      <c r="F30" s="5">
        <v>120000</v>
      </c>
      <c r="G30" s="29">
        <f t="shared" si="8"/>
        <v>60000</v>
      </c>
      <c r="H30" s="15">
        <f t="shared" si="9"/>
        <v>240000</v>
      </c>
      <c r="I30" s="40">
        <f t="shared" si="10"/>
        <v>120000</v>
      </c>
      <c r="J30" s="46">
        <f t="shared" si="6"/>
        <v>840000</v>
      </c>
      <c r="K30" s="47">
        <f t="shared" si="11"/>
        <v>420000</v>
      </c>
      <c r="L30" s="33"/>
      <c r="M30" s="33"/>
    </row>
    <row r="31" spans="1:14" ht="15.75" thickBot="1" x14ac:dyDescent="0.3">
      <c r="A31" s="107"/>
      <c r="B31" s="22" t="s">
        <v>13</v>
      </c>
      <c r="C31" s="85">
        <v>320</v>
      </c>
      <c r="D31" s="5">
        <v>120000</v>
      </c>
      <c r="E31" s="29">
        <f t="shared" si="7"/>
        <v>38400</v>
      </c>
      <c r="F31" s="5">
        <v>120000</v>
      </c>
      <c r="G31" s="29">
        <f t="shared" si="8"/>
        <v>38400</v>
      </c>
      <c r="H31" s="15">
        <f t="shared" si="9"/>
        <v>240000</v>
      </c>
      <c r="I31" s="40">
        <f t="shared" si="10"/>
        <v>76800</v>
      </c>
      <c r="J31" s="46">
        <f t="shared" si="6"/>
        <v>720000</v>
      </c>
      <c r="K31" s="47">
        <f t="shared" si="11"/>
        <v>230400</v>
      </c>
      <c r="L31" s="33"/>
      <c r="M31" s="33"/>
    </row>
    <row r="32" spans="1:14" x14ac:dyDescent="0.25">
      <c r="A32" s="108" t="s">
        <v>12</v>
      </c>
      <c r="B32" s="18" t="s">
        <v>9</v>
      </c>
      <c r="C32" s="85">
        <v>320</v>
      </c>
      <c r="D32" s="5">
        <v>2000000</v>
      </c>
      <c r="E32" s="29">
        <f t="shared" si="7"/>
        <v>640000</v>
      </c>
      <c r="F32" s="5">
        <v>2000000</v>
      </c>
      <c r="G32" s="29">
        <f t="shared" si="8"/>
        <v>640000</v>
      </c>
      <c r="H32" s="15">
        <f t="shared" si="9"/>
        <v>4000000</v>
      </c>
      <c r="I32" s="40">
        <f t="shared" si="10"/>
        <v>1280000</v>
      </c>
      <c r="J32" s="46">
        <f t="shared" si="6"/>
        <v>12000000</v>
      </c>
      <c r="K32" s="47">
        <f t="shared" si="11"/>
        <v>3840000</v>
      </c>
      <c r="L32" s="33"/>
      <c r="M32" s="33"/>
    </row>
    <row r="33" spans="1:13" x14ac:dyDescent="0.25">
      <c r="A33" s="108"/>
      <c r="B33" s="19" t="s">
        <v>10</v>
      </c>
      <c r="C33" s="85">
        <v>500</v>
      </c>
      <c r="D33" s="5">
        <v>125000</v>
      </c>
      <c r="E33" s="29">
        <f t="shared" si="7"/>
        <v>62500</v>
      </c>
      <c r="F33" s="5">
        <v>125000</v>
      </c>
      <c r="G33" s="29">
        <f t="shared" si="8"/>
        <v>62500</v>
      </c>
      <c r="H33" s="15">
        <f t="shared" si="9"/>
        <v>250000</v>
      </c>
      <c r="I33" s="40">
        <f t="shared" si="10"/>
        <v>125000</v>
      </c>
      <c r="J33" s="46">
        <f t="shared" si="6"/>
        <v>750000</v>
      </c>
      <c r="K33" s="47">
        <f t="shared" si="11"/>
        <v>375000</v>
      </c>
      <c r="L33" s="33"/>
      <c r="M33" s="33"/>
    </row>
    <row r="34" spans="1:13" x14ac:dyDescent="0.25">
      <c r="A34" s="108"/>
      <c r="B34" s="19" t="s">
        <v>31</v>
      </c>
      <c r="C34" s="85">
        <v>320</v>
      </c>
      <c r="D34" s="5">
        <v>40100</v>
      </c>
      <c r="E34" s="29">
        <f t="shared" si="7"/>
        <v>12832</v>
      </c>
      <c r="F34" s="5">
        <v>40100</v>
      </c>
      <c r="G34" s="29">
        <f t="shared" si="8"/>
        <v>12832</v>
      </c>
      <c r="H34" s="15">
        <f t="shared" si="9"/>
        <v>80200</v>
      </c>
      <c r="I34" s="40">
        <f t="shared" si="10"/>
        <v>25664</v>
      </c>
      <c r="J34" s="46">
        <f t="shared" si="6"/>
        <v>240600</v>
      </c>
      <c r="K34" s="47">
        <f t="shared" si="11"/>
        <v>76992</v>
      </c>
      <c r="L34" s="33"/>
      <c r="M34" s="33"/>
    </row>
    <row r="35" spans="1:13" ht="15.75" thickBot="1" x14ac:dyDescent="0.3">
      <c r="A35" s="108"/>
      <c r="B35" s="22" t="s">
        <v>14</v>
      </c>
      <c r="C35" s="86">
        <v>500</v>
      </c>
      <c r="D35" s="34">
        <v>4000</v>
      </c>
      <c r="E35" s="87">
        <f t="shared" si="7"/>
        <v>2000</v>
      </c>
      <c r="F35" s="34">
        <v>4000</v>
      </c>
      <c r="G35" s="87">
        <f t="shared" si="8"/>
        <v>2000</v>
      </c>
      <c r="H35" s="16">
        <f t="shared" si="9"/>
        <v>8000</v>
      </c>
      <c r="I35" s="41">
        <f t="shared" si="10"/>
        <v>4000</v>
      </c>
      <c r="J35" s="48">
        <f t="shared" si="6"/>
        <v>24000</v>
      </c>
      <c r="K35" s="49">
        <f t="shared" si="11"/>
        <v>12000</v>
      </c>
      <c r="M35" s="26"/>
    </row>
    <row r="36" spans="1:13" ht="19.5" thickBot="1" x14ac:dyDescent="0.35">
      <c r="B36" s="50" t="s">
        <v>19</v>
      </c>
      <c r="C36" s="51"/>
      <c r="D36" s="88"/>
      <c r="E36" s="89">
        <f>SUM(E24:E35)</f>
        <v>6194732</v>
      </c>
      <c r="F36" s="90"/>
      <c r="G36" s="89">
        <f>SUM(G24:G35)</f>
        <v>6559732</v>
      </c>
      <c r="H36" s="52"/>
      <c r="I36" s="59">
        <f>SUM(I24:I35)</f>
        <v>12754464</v>
      </c>
      <c r="J36" s="35"/>
      <c r="K36" s="60">
        <f>SUM(K24:K35)</f>
        <v>33720392</v>
      </c>
    </row>
    <row r="39" spans="1:13" ht="18.75" x14ac:dyDescent="0.3">
      <c r="A39" s="119" t="s">
        <v>30</v>
      </c>
      <c r="B39" s="119"/>
      <c r="C39" s="119"/>
      <c r="D39" s="119"/>
    </row>
    <row r="40" spans="1:13" ht="15.75" thickBot="1" x14ac:dyDescent="0.3"/>
    <row r="41" spans="1:13" ht="15.75" thickBot="1" x14ac:dyDescent="0.3">
      <c r="C41" s="113" t="s">
        <v>17</v>
      </c>
      <c r="D41" s="104" t="s">
        <v>34</v>
      </c>
      <c r="E41" s="105"/>
      <c r="F41" s="105"/>
      <c r="G41" s="105"/>
      <c r="H41" s="105"/>
      <c r="I41" s="106"/>
      <c r="J41" s="130" t="s">
        <v>19</v>
      </c>
      <c r="K41" s="131"/>
      <c r="L41"/>
    </row>
    <row r="42" spans="1:13" ht="15.75" thickBot="1" x14ac:dyDescent="0.3">
      <c r="C42" s="129"/>
      <c r="D42" s="64">
        <v>2015</v>
      </c>
      <c r="E42" s="65">
        <v>2016</v>
      </c>
      <c r="F42" s="64">
        <v>2017</v>
      </c>
      <c r="G42" s="65">
        <v>2018</v>
      </c>
      <c r="H42" s="64">
        <v>2019</v>
      </c>
      <c r="I42" s="66">
        <v>2020</v>
      </c>
      <c r="J42" s="67" t="s">
        <v>20</v>
      </c>
      <c r="K42" s="68" t="s">
        <v>18</v>
      </c>
      <c r="L42"/>
    </row>
    <row r="43" spans="1:13" x14ac:dyDescent="0.25">
      <c r="A43" s="132"/>
      <c r="B43" s="18" t="s">
        <v>9</v>
      </c>
      <c r="C43" s="69">
        <v>320</v>
      </c>
      <c r="D43" s="76">
        <f>SUM(D12+D16+D8)</f>
        <v>4700000</v>
      </c>
      <c r="E43" s="77">
        <f>SUM(F12+F16+F8)</f>
        <v>10850000</v>
      </c>
      <c r="F43" s="9">
        <f>SUM(H12+H16+H8)</f>
        <v>13750000</v>
      </c>
      <c r="G43" s="10">
        <f>SUM(J12+J16+J8)</f>
        <v>13350000</v>
      </c>
      <c r="H43" s="14">
        <f>SUM(D28+D32+D24)</f>
        <v>13850000</v>
      </c>
      <c r="I43" s="6">
        <f>SUM(F28+F32+F24)</f>
        <v>13350000</v>
      </c>
      <c r="J43" s="44">
        <f>SUM(D43:I43)</f>
        <v>69850000</v>
      </c>
      <c r="K43" s="45">
        <f>C43*J43/1000</f>
        <v>22352000</v>
      </c>
      <c r="L43"/>
    </row>
    <row r="44" spans="1:13" x14ac:dyDescent="0.25">
      <c r="A44" s="132"/>
      <c r="B44" s="19" t="s">
        <v>11</v>
      </c>
      <c r="C44" s="70">
        <v>700</v>
      </c>
      <c r="D44" s="23">
        <f>SUM(D13+D9)</f>
        <v>20000</v>
      </c>
      <c r="E44" s="63">
        <f>SUM(F13+F9)</f>
        <v>10000</v>
      </c>
      <c r="F44" s="5">
        <f>SUM(H13+H9)</f>
        <v>10000</v>
      </c>
      <c r="G44" s="11">
        <f>SUM(J13+J9)</f>
        <v>10000</v>
      </c>
      <c r="H44" s="15">
        <f>SUM(D29+D25)</f>
        <v>10000</v>
      </c>
      <c r="I44" s="7">
        <f>SUM(F29+F25)</f>
        <v>760000</v>
      </c>
      <c r="J44" s="46">
        <f>SUM(D44:I44)</f>
        <v>820000</v>
      </c>
      <c r="K44" s="47">
        <f t="shared" ref="K44:K47" si="12">C44*J44/1000</f>
        <v>574000</v>
      </c>
      <c r="L44"/>
    </row>
    <row r="45" spans="1:13" x14ac:dyDescent="0.25">
      <c r="A45" s="132"/>
      <c r="B45" s="19" t="s">
        <v>10</v>
      </c>
      <c r="C45" s="70">
        <v>500</v>
      </c>
      <c r="D45" s="23">
        <f>SUM(D14+D17+D10)</f>
        <v>1865000</v>
      </c>
      <c r="E45" s="63">
        <f>SUM(F14+F17+F10)</f>
        <v>1745000</v>
      </c>
      <c r="F45" s="5">
        <f>SUM(H14+H17+H10)</f>
        <v>1745000</v>
      </c>
      <c r="G45" s="11">
        <f>SUM(J14+J17+J10)</f>
        <v>1745000</v>
      </c>
      <c r="H45" s="15">
        <f>SUM(D30+D33+D26)</f>
        <v>1645000</v>
      </c>
      <c r="I45" s="7">
        <f>SUM(F30+F33+F26)</f>
        <v>1645000</v>
      </c>
      <c r="J45" s="46">
        <f>SUM(D45:I45)</f>
        <v>10390000</v>
      </c>
      <c r="K45" s="47">
        <f t="shared" si="12"/>
        <v>5195000</v>
      </c>
      <c r="L45"/>
    </row>
    <row r="46" spans="1:13" x14ac:dyDescent="0.25">
      <c r="A46" s="132"/>
      <c r="B46" s="19" t="s">
        <v>32</v>
      </c>
      <c r="C46" s="70">
        <v>320</v>
      </c>
      <c r="D46" s="23">
        <f>SUM(D15+D18+D11)</f>
        <v>2910100</v>
      </c>
      <c r="E46" s="63">
        <f>SUM(F15+F18+F11)</f>
        <v>2910100</v>
      </c>
      <c r="F46" s="5">
        <f>SUM(H15+H18+H11)</f>
        <v>2910100</v>
      </c>
      <c r="G46" s="11">
        <f>SUM(J15+J18+J11)</f>
        <v>2910100</v>
      </c>
      <c r="H46" s="15">
        <f>SUM(D31+D34+D27)</f>
        <v>2910100</v>
      </c>
      <c r="I46" s="7">
        <f>SUM(F31+F34+F27)</f>
        <v>2910100</v>
      </c>
      <c r="J46" s="46">
        <f>SUM(D46:I46)</f>
        <v>17460600</v>
      </c>
      <c r="K46" s="47">
        <f t="shared" si="12"/>
        <v>5587392</v>
      </c>
      <c r="L46"/>
    </row>
    <row r="47" spans="1:13" ht="15.75" thickBot="1" x14ac:dyDescent="0.3">
      <c r="A47" s="132"/>
      <c r="B47" s="20" t="s">
        <v>14</v>
      </c>
      <c r="C47" s="78">
        <v>500</v>
      </c>
      <c r="D47" s="79">
        <f>D19</f>
        <v>4000</v>
      </c>
      <c r="E47" s="80">
        <f>F19</f>
        <v>4000</v>
      </c>
      <c r="F47" s="13">
        <f>H19</f>
        <v>4000</v>
      </c>
      <c r="G47" s="12">
        <f>J19</f>
        <v>4000</v>
      </c>
      <c r="H47" s="81">
        <f>D35</f>
        <v>4000</v>
      </c>
      <c r="I47" s="82">
        <f>F35</f>
        <v>4000</v>
      </c>
      <c r="J47" s="61">
        <f>SUM(D47:I47)</f>
        <v>24000</v>
      </c>
      <c r="K47" s="62">
        <f t="shared" si="12"/>
        <v>12000</v>
      </c>
      <c r="L47"/>
    </row>
    <row r="48" spans="1:13" ht="19.5" thickBot="1" x14ac:dyDescent="0.35">
      <c r="B48" s="54" t="s">
        <v>16</v>
      </c>
      <c r="C48" s="36"/>
      <c r="D48" s="37"/>
      <c r="E48" s="37"/>
      <c r="F48" s="37"/>
      <c r="G48" s="37"/>
      <c r="H48" s="37"/>
      <c r="I48" s="37"/>
      <c r="J48" s="37"/>
      <c r="K48" s="60">
        <f>SUM(K43:K47)</f>
        <v>33720392</v>
      </c>
      <c r="L48"/>
    </row>
    <row r="50" spans="2:12" ht="15.75" thickBot="1" x14ac:dyDescent="0.3">
      <c r="B50" s="32" t="s">
        <v>33</v>
      </c>
    </row>
    <row r="51" spans="2:12" x14ac:dyDescent="0.25">
      <c r="E51" s="72" t="s">
        <v>25</v>
      </c>
      <c r="F51" s="73"/>
      <c r="G51" s="28">
        <f>K48</f>
        <v>33720392</v>
      </c>
      <c r="H51" s="26"/>
      <c r="I51"/>
      <c r="J51" s="26"/>
      <c r="L51"/>
    </row>
    <row r="52" spans="2:12" ht="15" customHeight="1" thickBot="1" x14ac:dyDescent="0.3">
      <c r="E52" s="117" t="s">
        <v>26</v>
      </c>
      <c r="F52" s="118"/>
      <c r="G52" s="29">
        <f>G51*0.21</f>
        <v>7081282.3199999994</v>
      </c>
      <c r="H52" s="26"/>
      <c r="I52"/>
      <c r="J52" s="26"/>
      <c r="L52"/>
    </row>
    <row r="53" spans="2:12" ht="19.5" thickBot="1" x14ac:dyDescent="0.35">
      <c r="E53" s="74" t="s">
        <v>25</v>
      </c>
      <c r="F53" s="75"/>
      <c r="G53" s="60">
        <f>G51*1.21</f>
        <v>40801674.32</v>
      </c>
      <c r="H53" s="26"/>
      <c r="I53"/>
      <c r="J53" s="26"/>
      <c r="L53"/>
    </row>
  </sheetData>
  <mergeCells count="27">
    <mergeCell ref="E52:F52"/>
    <mergeCell ref="A4:D4"/>
    <mergeCell ref="A39:D39"/>
    <mergeCell ref="F2:K2"/>
    <mergeCell ref="F22:G22"/>
    <mergeCell ref="H22:I22"/>
    <mergeCell ref="J22:K22"/>
    <mergeCell ref="A22:B23"/>
    <mergeCell ref="C41:C42"/>
    <mergeCell ref="J41:K41"/>
    <mergeCell ref="A16:A19"/>
    <mergeCell ref="A8:A11"/>
    <mergeCell ref="A43:A47"/>
    <mergeCell ref="C22:C23"/>
    <mergeCell ref="A1:M1"/>
    <mergeCell ref="A12:A15"/>
    <mergeCell ref="C6:C7"/>
    <mergeCell ref="D6:E6"/>
    <mergeCell ref="F6:G6"/>
    <mergeCell ref="J6:K6"/>
    <mergeCell ref="H6:I6"/>
    <mergeCell ref="L6:M6"/>
    <mergeCell ref="D41:I41"/>
    <mergeCell ref="A24:A27"/>
    <mergeCell ref="A28:A31"/>
    <mergeCell ref="A32:A35"/>
    <mergeCell ref="D22:E22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Munición 5.56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GOMEZ PARDO JESUS CARLOS</dc:creator>
  <cp:lastModifiedBy>GOMEZ PARDO JESUS CARLOS</cp:lastModifiedBy>
  <cp:lastPrinted>2014-07-29T08:12:09Z</cp:lastPrinted>
  <dcterms:created xsi:type="dcterms:W3CDTF">2014-06-02T09:18:57Z</dcterms:created>
  <dcterms:modified xsi:type="dcterms:W3CDTF">2014-09-08T08:51:53Z</dcterms:modified>
</cp:coreProperties>
</file>