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\Desktop\"/>
    </mc:Choice>
  </mc:AlternateContent>
  <bookViews>
    <workbookView xWindow="0" yWindow="0" windowWidth="19200" windowHeight="12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5" i="1" l="1"/>
  <c r="U65" i="1" s="1"/>
  <c r="K57" i="1"/>
  <c r="S57" i="1" s="1"/>
  <c r="K53" i="1"/>
  <c r="S53" i="1" s="1"/>
  <c r="G57" i="1"/>
  <c r="L57" i="1" s="1"/>
  <c r="T57" i="1" s="1"/>
  <c r="G65" i="1"/>
  <c r="N65" i="1" s="1"/>
  <c r="V65" i="1" s="1"/>
  <c r="G64" i="1"/>
  <c r="M64" i="1" s="1"/>
  <c r="U64" i="1" s="1"/>
  <c r="G63" i="1"/>
  <c r="L63" i="1" s="1"/>
  <c r="T63" i="1" s="1"/>
  <c r="G59" i="1"/>
  <c r="K59" i="1" s="1"/>
  <c r="S59" i="1" s="1"/>
  <c r="G58" i="1"/>
  <c r="K58" i="1" s="1"/>
  <c r="S58" i="1" s="1"/>
  <c r="G52" i="1"/>
  <c r="L52" i="1" s="1"/>
  <c r="T52" i="1" s="1"/>
  <c r="G53" i="1"/>
  <c r="M53" i="1" s="1"/>
  <c r="U53" i="1" s="1"/>
  <c r="G51" i="1"/>
  <c r="N51" i="1" s="1"/>
  <c r="V51" i="1" s="1"/>
  <c r="U20" i="1"/>
  <c r="U21" i="1"/>
  <c r="T19" i="1"/>
  <c r="N21" i="1"/>
  <c r="V21" i="1" s="1"/>
  <c r="M21" i="1"/>
  <c r="L21" i="1"/>
  <c r="T21" i="1" s="1"/>
  <c r="K21" i="1"/>
  <c r="S21" i="1" s="1"/>
  <c r="N20" i="1"/>
  <c r="V20" i="1" s="1"/>
  <c r="M20" i="1"/>
  <c r="L20" i="1"/>
  <c r="T20" i="1" s="1"/>
  <c r="K20" i="1"/>
  <c r="S20" i="1" s="1"/>
  <c r="N19" i="1"/>
  <c r="V19" i="1" s="1"/>
  <c r="M19" i="1"/>
  <c r="U19" i="1" s="1"/>
  <c r="L19" i="1"/>
  <c r="K19" i="1"/>
  <c r="S19" i="1" s="1"/>
  <c r="E26" i="1"/>
  <c r="E27" i="1"/>
  <c r="E28" i="1"/>
  <c r="E19" i="1"/>
  <c r="E20" i="1"/>
  <c r="E21" i="1"/>
  <c r="E13" i="1"/>
  <c r="E14" i="1"/>
  <c r="E12" i="1"/>
  <c r="Q2" i="1"/>
  <c r="K51" i="1" l="1"/>
  <c r="S51" i="1" s="1"/>
  <c r="L53" i="1"/>
  <c r="T53" i="1" s="1"/>
  <c r="K63" i="1"/>
  <c r="S63" i="1" s="1"/>
  <c r="M51" i="1"/>
  <c r="U51" i="1" s="1"/>
  <c r="N59" i="1"/>
  <c r="V59" i="1" s="1"/>
  <c r="N63" i="1"/>
  <c r="V63" i="1" s="1"/>
  <c r="N53" i="1"/>
  <c r="V53" i="1" s="1"/>
  <c r="N58" i="1"/>
  <c r="V58" i="1" s="1"/>
  <c r="M63" i="1"/>
  <c r="U63" i="1" s="1"/>
  <c r="L51" i="1"/>
  <c r="T51" i="1" s="1"/>
  <c r="N52" i="1"/>
  <c r="V52" i="1" s="1"/>
  <c r="N57" i="1"/>
  <c r="V57" i="1" s="1"/>
  <c r="M59" i="1"/>
  <c r="U59" i="1" s="1"/>
  <c r="M58" i="1"/>
  <c r="U58" i="1" s="1"/>
  <c r="K65" i="1"/>
  <c r="S65" i="1" s="1"/>
  <c r="L65" i="1"/>
  <c r="T65" i="1" s="1"/>
  <c r="L64" i="1"/>
  <c r="T64" i="1" s="1"/>
  <c r="K52" i="1"/>
  <c r="S52" i="1" s="1"/>
  <c r="M52" i="1"/>
  <c r="U52" i="1" s="1"/>
  <c r="M57" i="1"/>
  <c r="U57" i="1" s="1"/>
  <c r="L59" i="1"/>
  <c r="T59" i="1" s="1"/>
  <c r="L58" i="1"/>
  <c r="T58" i="1" s="1"/>
  <c r="K64" i="1"/>
  <c r="S64" i="1" s="1"/>
  <c r="N64" i="1"/>
  <c r="V64" i="1" s="1"/>
</calcChain>
</file>

<file path=xl/sharedStrings.xml><?xml version="1.0" encoding="utf-8"?>
<sst xmlns="http://schemas.openxmlformats.org/spreadsheetml/2006/main" count="99" uniqueCount="47">
  <si>
    <t>Velocidad del sonido a nivel del mar y temperatura 20ºC</t>
  </si>
  <si>
    <t>m/s</t>
  </si>
  <si>
    <t xml:space="preserve">Para tener un proyectil estable, la rebajamos un: </t>
  </si>
  <si>
    <t>%</t>
  </si>
  <si>
    <t>=</t>
  </si>
  <si>
    <t>siendo generosos:</t>
  </si>
  <si>
    <t>.177 / 4.5</t>
  </si>
  <si>
    <t>Gramos</t>
  </si>
  <si>
    <t>Grains</t>
  </si>
  <si>
    <t>Ligero</t>
  </si>
  <si>
    <t>Pesado</t>
  </si>
  <si>
    <t>Medio</t>
  </si>
  <si>
    <t>0,547</t>
  </si>
  <si>
    <t>.22 / 5.5</t>
  </si>
  <si>
    <t>Jules = Vel^2 . Gramos / 2000</t>
  </si>
  <si>
    <t>Jules:</t>
  </si>
  <si>
    <t>Por supuesto, cada arma es un mundo, cada cañón es otro, el tirador detrás del gatillo añade otra variable, la temperatura, el viento, incluso la rotación de la tierra y su efecto coriallis</t>
  </si>
  <si>
    <t>.25 / 6.35</t>
  </si>
  <si>
    <t>Tomando en consideración los balines de peso ligero, medio y pesado extraidos de varias tiendas…</t>
  </si>
  <si>
    <t xml:space="preserve">Es decir, una bala, una piedra de tirachinas, y cualquier otro proyectil NO AUTOPROPULSADO, tardarán lo mismo en tocar suelo, sólo cambia la distancia que cubrirán antes de caer. </t>
  </si>
  <si>
    <t>tiempo = distancia / velocidad</t>
  </si>
  <si>
    <t xml:space="preserve">3) Sabiendo el tiempo que tarda en llegar, y su velocidad, podemos calcular la caida. </t>
  </si>
  <si>
    <t>Tomando en consideración los balines de peso ligero, medio y pesado, a criterio de JSB</t>
  </si>
  <si>
    <t xml:space="preserve">Pero vamos a calcular ahora sus caidas, sin tener en cuenta el coeficiente balístico (la resistencia que ofrece al viento). Habrá balines para cazar que busquen máxima apertura, otros que </t>
  </si>
  <si>
    <t xml:space="preserve">tengan más aerodinámica, pero su expansión sea tan pobre que "atraviesen" nuestro blanco sin dar puñetazo. Allá donde se pueda cazar, es tanto o más importante el knock-out </t>
  </si>
  <si>
    <t>que la perforación.</t>
  </si>
  <si>
    <t>Distancia en metros de la diana</t>
  </si>
  <si>
    <t>caida = gravedad / 2 * tiempo^2</t>
  </si>
  <si>
    <t>Caida a las distancias en metros</t>
  </si>
  <si>
    <t>Bien. Ahora veamos para los distintos pesos de balines en cada calibre, la caida que se espera, usando un arma de máxima potencia legal en España.</t>
  </si>
  <si>
    <t>VELOCIDAD</t>
  </si>
  <si>
    <t>Inestable</t>
  </si>
  <si>
    <t>Algo corto</t>
  </si>
  <si>
    <t>Corto</t>
  </si>
  <si>
    <t>corto</t>
  </si>
  <si>
    <t>Conclusiones parciales, puesto que no se tienen en cuenta los elementos citados anteriormente.</t>
  </si>
  <si>
    <t>Para la potencia legal en España, el calibre ideal TEÓRICAMENTE es el .177 / 4.5. Ofrece el máximo de velocidad que proporcionan los 24J, con una caida mínima.</t>
  </si>
  <si>
    <t>El calibre .22 / 5.5 tiene mayor pegada, pero para aprovecharlo eficiéntemente, necesitamos más julios.</t>
  </si>
  <si>
    <t>El calibre .25 / 6.35 tiene más pegada, pero va muy justito de fuerzas pasados los 30 metros.</t>
  </si>
  <si>
    <t>Segundos que tarda en impactar</t>
  </si>
  <si>
    <t>1) Calculemos qué energía debemos desarrollar para que cada proyectil sea impulsado a 270m/s. El límite LEGAL en España es de 24,2J.</t>
  </si>
  <si>
    <t>Tengamos en cuenta, que un elefante y una pluma, al vacío, tardan en caer EL MISMO TIEMPO cuando las dejas caer desde la misma altura.</t>
  </si>
  <si>
    <t>2)  Veamos cuantos SEGUNDOS tarda en recorrer los 10 metros de las competiciones de FT</t>
  </si>
  <si>
    <t>Mítico calibre de competición</t>
  </si>
  <si>
    <t>El mito de que el calibre 1.77 / 4.5 a 16 julios es ideal para 10 metros es cierto. Pero esa configuración ES ALCANZABLE con el peso ideal y la potencia en julios ideal EN CUALQUIER OTRO CALIBRE. Dejando al margen cuestiones legales, de homogeinización entre calibres, e históricas, sólo vamos a tener en cuenta que a menos velocidad, menos desestabilización, y a 10 metros, esta regla se cumple.</t>
  </si>
  <si>
    <t>Calculemos cuanto tiempo tarda en llegar a la diana y caida esperada. Como la velocidad es constante, y hemos buscado los julios necesarios por cada peso, para alcanzar esa velocidad, en esta situación IDEAL, para todos los calibres se puede aplicar el mismo cálculo.</t>
  </si>
  <si>
    <t>Pero ojito, fijáos en qué potencias se necesitan para lanzar cada balín a 270m/s.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</si>
</sst>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9"/>
      <name val="Calibri"/>
      <family val="2"/>
      <scheme val="minor"/>
    </font>
    <font>
      <b/>
      <u/>
      <sz val="11"/>
      <color theme="9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8" borderId="0" xfId="0" applyFill="1"/>
    <xf numFmtId="0" fontId="0" fillId="9" borderId="0" xfId="0" applyFill="1"/>
    <xf numFmtId="0" fontId="0" fillId="11" borderId="0" xfId="0" applyFill="1"/>
    <xf numFmtId="0" fontId="0" fillId="12" borderId="0" xfId="0" applyFill="1"/>
    <xf numFmtId="0" fontId="4" fillId="10" borderId="0" xfId="0" applyFont="1" applyFill="1"/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5" fillId="0" borderId="0" xfId="0" applyNumberFormat="1" applyFont="1" applyAlignment="1">
      <alignment horizontal="center"/>
    </xf>
    <xf numFmtId="164" fontId="5" fillId="0" borderId="0" xfId="0" applyNumberFormat="1" applyFont="1"/>
    <xf numFmtId="164" fontId="6" fillId="0" borderId="0" xfId="0" applyNumberFormat="1" applyFont="1" applyFill="1"/>
    <xf numFmtId="0" fontId="7" fillId="0" borderId="0" xfId="0" applyFont="1"/>
    <xf numFmtId="0" fontId="6" fillId="0" borderId="0" xfId="0" applyFont="1" applyFill="1"/>
    <xf numFmtId="0" fontId="7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8" fillId="13" borderId="0" xfId="0" applyFont="1" applyFill="1"/>
    <xf numFmtId="0" fontId="8" fillId="14" borderId="0" xfId="0" applyFont="1" applyFill="1"/>
    <xf numFmtId="0" fontId="8" fillId="2" borderId="0" xfId="0" applyFont="1" applyFill="1"/>
    <xf numFmtId="0" fontId="8" fillId="7" borderId="0" xfId="0" applyFont="1" applyFill="1"/>
    <xf numFmtId="0" fontId="8" fillId="6" borderId="0" xfId="0" applyFont="1" applyFill="1"/>
    <xf numFmtId="0" fontId="8" fillId="5" borderId="0" xfId="0" applyFont="1" applyFill="1"/>
    <xf numFmtId="0" fontId="9" fillId="11" borderId="0" xfId="0" applyFont="1" applyFill="1"/>
    <xf numFmtId="0" fontId="8" fillId="3" borderId="0" xfId="0" applyFont="1" applyFill="1"/>
    <xf numFmtId="0" fontId="8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74"/>
  <sheetViews>
    <sheetView tabSelected="1" topLeftCell="A25" workbookViewId="0">
      <selection activeCell="B72" sqref="B72:V74"/>
    </sheetView>
  </sheetViews>
  <sheetFormatPr defaultRowHeight="15" x14ac:dyDescent="0.25"/>
  <cols>
    <col min="2" max="3" width="9.140625" style="2"/>
    <col min="7" max="8" width="6.85546875" customWidth="1"/>
    <col min="9" max="10" width="10.140625" customWidth="1"/>
    <col min="13" max="13" width="5" customWidth="1"/>
    <col min="14" max="14" width="5.42578125" customWidth="1"/>
    <col min="15" max="15" width="3.5703125" customWidth="1"/>
    <col min="16" max="16" width="3" customWidth="1"/>
    <col min="17" max="18" width="5.85546875" customWidth="1"/>
    <col min="19" max="19" width="12" bestFit="1" customWidth="1"/>
  </cols>
  <sheetData>
    <row r="2" spans="1:22" x14ac:dyDescent="0.25">
      <c r="A2" t="s">
        <v>0</v>
      </c>
      <c r="G2" s="1">
        <v>343</v>
      </c>
      <c r="H2" t="s">
        <v>1</v>
      </c>
      <c r="I2" t="s">
        <v>2</v>
      </c>
      <c r="N2">
        <v>80</v>
      </c>
      <c r="O2" t="s">
        <v>3</v>
      </c>
      <c r="P2" t="s">
        <v>4</v>
      </c>
      <c r="Q2">
        <f>G2*(N2/100)</f>
        <v>274.40000000000003</v>
      </c>
      <c r="R2" t="s">
        <v>1</v>
      </c>
      <c r="S2" t="s">
        <v>5</v>
      </c>
      <c r="U2">
        <v>270</v>
      </c>
      <c r="V2" t="s">
        <v>1</v>
      </c>
    </row>
    <row r="4" spans="1:22" x14ac:dyDescent="0.25">
      <c r="B4" s="25" t="s">
        <v>40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2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2" x14ac:dyDescent="0.25">
      <c r="B6" s="8"/>
      <c r="C6" s="8"/>
      <c r="D6" s="8"/>
      <c r="E6" s="8"/>
      <c r="F6" s="8"/>
      <c r="G6" s="8"/>
      <c r="H6" s="9" t="s">
        <v>14</v>
      </c>
      <c r="I6" s="9"/>
      <c r="J6" s="9"/>
      <c r="K6" s="9"/>
      <c r="L6" s="8"/>
      <c r="M6" s="8"/>
      <c r="N6" s="8"/>
      <c r="O6" s="8"/>
      <c r="P6" s="8"/>
      <c r="Q6" s="8"/>
      <c r="R6" s="8"/>
      <c r="S6" s="8"/>
      <c r="T6" s="8"/>
    </row>
    <row r="7" spans="1:22" x14ac:dyDescent="0.25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2" x14ac:dyDescent="0.25"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15" customHeight="1" x14ac:dyDescent="0.25">
      <c r="A9" s="11" t="s">
        <v>22</v>
      </c>
      <c r="B9" s="11"/>
      <c r="C9" s="11"/>
      <c r="D9" s="11"/>
      <c r="E9" s="11"/>
      <c r="F9" s="11"/>
      <c r="G9" s="11"/>
      <c r="H9" s="11"/>
      <c r="I9" s="11"/>
      <c r="J9" s="11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x14ac:dyDescent="0.25">
      <c r="A10" s="1" t="s">
        <v>6</v>
      </c>
      <c r="B10" s="24" t="s">
        <v>7</v>
      </c>
      <c r="C10" s="2" t="s">
        <v>8</v>
      </c>
      <c r="E10" s="1" t="s">
        <v>15</v>
      </c>
      <c r="G10" s="1" t="s">
        <v>1</v>
      </c>
      <c r="I10" s="10"/>
      <c r="J10" s="10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ht="15" customHeight="1" x14ac:dyDescent="0.25">
      <c r="A11" s="1"/>
      <c r="B11" s="27" t="s">
        <v>12</v>
      </c>
      <c r="C11" s="27">
        <v>8.4499999999999993</v>
      </c>
      <c r="D11" s="28"/>
      <c r="E11" s="29">
        <v>16</v>
      </c>
      <c r="F11" s="30"/>
      <c r="G11" s="29">
        <v>243</v>
      </c>
      <c r="H11" s="31" t="s">
        <v>43</v>
      </c>
      <c r="I11" s="31"/>
      <c r="J11" s="31"/>
      <c r="K11" s="38"/>
      <c r="L11" s="38"/>
      <c r="M11" s="38"/>
      <c r="N11" s="38"/>
      <c r="O11" s="17"/>
      <c r="P11" s="17"/>
      <c r="Q11" s="33"/>
      <c r="R11" s="33"/>
      <c r="S11" s="33"/>
      <c r="T11" s="33"/>
      <c r="U11" s="33"/>
      <c r="V11" s="33"/>
    </row>
    <row r="12" spans="1:22" ht="15.75" x14ac:dyDescent="0.25">
      <c r="A12" t="s">
        <v>9</v>
      </c>
      <c r="B12" s="2">
        <v>0.51</v>
      </c>
      <c r="C12" s="2">
        <v>7.87</v>
      </c>
      <c r="E12" s="47">
        <f>($U$2*$U$2*B12)/2000</f>
        <v>18.589500000000001</v>
      </c>
      <c r="I12" s="10"/>
      <c r="J12" s="10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2" ht="15.75" x14ac:dyDescent="0.25">
      <c r="A13" t="s">
        <v>11</v>
      </c>
      <c r="B13" s="2">
        <v>0.54600000000000004</v>
      </c>
      <c r="C13" s="2">
        <v>8.44</v>
      </c>
      <c r="E13" s="46">
        <f>($U$2*$U$2*B13)/2000</f>
        <v>19.901700000000002</v>
      </c>
      <c r="I13" s="10"/>
      <c r="J13" s="10"/>
      <c r="K13" s="34" t="s">
        <v>45</v>
      </c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</row>
    <row r="14" spans="1:22" ht="15.75" x14ac:dyDescent="0.25">
      <c r="A14" t="s">
        <v>10</v>
      </c>
      <c r="B14" s="2">
        <v>0.67</v>
      </c>
      <c r="C14" s="2">
        <v>10.34</v>
      </c>
      <c r="E14" s="45">
        <f>($U$2*$U$2*B14)/2000</f>
        <v>24.421500000000002</v>
      </c>
      <c r="I14" s="10"/>
      <c r="J14" s="10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x14ac:dyDescent="0.25">
      <c r="I15" s="10"/>
      <c r="J15" s="10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</row>
    <row r="16" spans="1:22" x14ac:dyDescent="0.25">
      <c r="I16" s="10"/>
      <c r="J16" s="10"/>
      <c r="K16" s="35"/>
      <c r="L16" s="35"/>
      <c r="M16" s="35"/>
      <c r="N16" s="35"/>
      <c r="O16" s="32"/>
      <c r="P16" s="32"/>
      <c r="Q16" s="17"/>
      <c r="R16" s="17"/>
      <c r="S16" s="17"/>
      <c r="T16" s="17"/>
      <c r="U16" s="17"/>
      <c r="V16" s="17"/>
    </row>
    <row r="17" spans="1:22" ht="15" customHeight="1" x14ac:dyDescent="0.25">
      <c r="A17" s="11" t="s">
        <v>22</v>
      </c>
      <c r="B17" s="11"/>
      <c r="C17" s="11"/>
      <c r="D17" s="11"/>
      <c r="E17" s="11"/>
      <c r="F17" s="11"/>
      <c r="G17" s="11"/>
      <c r="H17" s="11"/>
      <c r="I17" s="11"/>
      <c r="J17" s="11"/>
      <c r="K17" s="36" t="s">
        <v>26</v>
      </c>
      <c r="L17" s="36"/>
      <c r="M17" s="36"/>
      <c r="N17" s="36"/>
      <c r="O17" s="17"/>
      <c r="P17" s="17"/>
      <c r="Q17" s="17"/>
      <c r="R17" s="17"/>
      <c r="S17" s="36" t="s">
        <v>28</v>
      </c>
      <c r="T17" s="36"/>
      <c r="U17" s="36"/>
      <c r="V17" s="36"/>
    </row>
    <row r="18" spans="1:22" ht="15" customHeight="1" x14ac:dyDescent="0.25">
      <c r="A18" s="1" t="s">
        <v>13</v>
      </c>
      <c r="B18" s="24" t="s">
        <v>7</v>
      </c>
      <c r="C18" s="2" t="s">
        <v>8</v>
      </c>
      <c r="E18" s="1" t="s">
        <v>15</v>
      </c>
      <c r="I18" s="10"/>
      <c r="J18" s="10"/>
      <c r="K18" s="17">
        <v>10</v>
      </c>
      <c r="L18" s="17">
        <v>25</v>
      </c>
      <c r="M18" s="17">
        <v>50</v>
      </c>
      <c r="N18" s="17">
        <v>100</v>
      </c>
      <c r="O18" s="17"/>
      <c r="P18" s="17"/>
      <c r="Q18" s="17"/>
      <c r="R18" s="17"/>
      <c r="S18" s="17">
        <v>10</v>
      </c>
      <c r="T18" s="17">
        <v>25</v>
      </c>
      <c r="U18" s="17">
        <v>50</v>
      </c>
      <c r="V18" s="17">
        <v>100</v>
      </c>
    </row>
    <row r="19" spans="1:22" ht="15.75" x14ac:dyDescent="0.25">
      <c r="A19" t="s">
        <v>9</v>
      </c>
      <c r="B19" s="2">
        <v>0.93</v>
      </c>
      <c r="C19" s="2">
        <v>14.35</v>
      </c>
      <c r="E19" s="44">
        <f>($U$2*$U$2*B19)/2000</f>
        <v>33.898499999999999</v>
      </c>
      <c r="I19" s="10"/>
      <c r="J19" s="10"/>
      <c r="K19" s="17">
        <f>($K18/$U$2)</f>
        <v>3.7037037037037035E-2</v>
      </c>
      <c r="L19" s="17">
        <f>($L18/$U$2)</f>
        <v>9.2592592592592587E-2</v>
      </c>
      <c r="M19" s="17">
        <f>($M18/$U$2)</f>
        <v>0.18518518518518517</v>
      </c>
      <c r="N19" s="17">
        <f>($N18/$U$2)</f>
        <v>0.37037037037037035</v>
      </c>
      <c r="O19" s="17"/>
      <c r="P19" s="17"/>
      <c r="Q19" s="17"/>
      <c r="R19" s="17"/>
      <c r="S19" s="17">
        <f>(9.8/2)*K19^2</f>
        <v>6.721536351165981E-3</v>
      </c>
      <c r="T19" s="17">
        <f t="shared" ref="T19:V19" si="0">(9.8/2)*L19^2</f>
        <v>4.2009602194787374E-2</v>
      </c>
      <c r="U19" s="17">
        <f t="shared" si="0"/>
        <v>0.1680384087791495</v>
      </c>
      <c r="V19" s="17">
        <f t="shared" si="0"/>
        <v>0.67215363511659798</v>
      </c>
    </row>
    <row r="20" spans="1:22" ht="15.75" x14ac:dyDescent="0.25">
      <c r="A20" t="s">
        <v>11</v>
      </c>
      <c r="B20" s="2">
        <v>1.03</v>
      </c>
      <c r="C20" s="2">
        <v>15.9</v>
      </c>
      <c r="E20" s="43">
        <f>($U$2*$U$2*B20)/2000</f>
        <v>37.543500000000002</v>
      </c>
      <c r="I20" s="10"/>
      <c r="J20" s="10"/>
      <c r="K20" s="17">
        <f>($K18/$U$2)</f>
        <v>3.7037037037037035E-2</v>
      </c>
      <c r="L20" s="17">
        <f>($L18/$U$2)</f>
        <v>9.2592592592592587E-2</v>
      </c>
      <c r="M20" s="17">
        <f>($M18/$U$2)</f>
        <v>0.18518518518518517</v>
      </c>
      <c r="N20" s="17">
        <f>($N18/$U$2)</f>
        <v>0.37037037037037035</v>
      </c>
      <c r="O20" s="17"/>
      <c r="P20" s="17"/>
      <c r="Q20" s="17"/>
      <c r="R20" s="17"/>
      <c r="S20" s="17">
        <f t="shared" ref="S20:S21" si="1">(9.8/2)*K20^2</f>
        <v>6.721536351165981E-3</v>
      </c>
      <c r="T20" s="17">
        <f t="shared" ref="T20:T21" si="2">(9.8/2)*L20^2</f>
        <v>4.2009602194787374E-2</v>
      </c>
      <c r="U20" s="17">
        <f t="shared" ref="U20:U21" si="3">(9.8/2)*M20^2</f>
        <v>0.1680384087791495</v>
      </c>
      <c r="V20" s="17">
        <f t="shared" ref="V20:V21" si="4">(9.8/2)*N20^2</f>
        <v>0.67215363511659798</v>
      </c>
    </row>
    <row r="21" spans="1:22" ht="15.75" x14ac:dyDescent="0.25">
      <c r="A21" t="s">
        <v>10</v>
      </c>
      <c r="B21" s="2">
        <v>1.1739999999999999</v>
      </c>
      <c r="C21" s="2">
        <v>18.13</v>
      </c>
      <c r="E21" s="42">
        <f>($U$2*$U$2*B21)/2000</f>
        <v>42.792299999999997</v>
      </c>
      <c r="I21" s="10"/>
      <c r="J21" s="10"/>
      <c r="K21" s="17">
        <f>($K18/$U$2)</f>
        <v>3.7037037037037035E-2</v>
      </c>
      <c r="L21" s="17">
        <f>($L18/$U$2)</f>
        <v>9.2592592592592587E-2</v>
      </c>
      <c r="M21" s="17">
        <f>($M18/$U$2)</f>
        <v>0.18518518518518517</v>
      </c>
      <c r="N21" s="17">
        <f>($N18/$U$2)</f>
        <v>0.37037037037037035</v>
      </c>
      <c r="O21" s="17"/>
      <c r="P21" s="17"/>
      <c r="Q21" s="17"/>
      <c r="R21" s="17"/>
      <c r="S21" s="17">
        <f t="shared" si="1"/>
        <v>6.721536351165981E-3</v>
      </c>
      <c r="T21" s="17">
        <f t="shared" si="2"/>
        <v>4.2009602194787374E-2</v>
      </c>
      <c r="U21" s="17">
        <f t="shared" si="3"/>
        <v>0.1680384087791495</v>
      </c>
      <c r="V21" s="17">
        <f t="shared" si="4"/>
        <v>0.67215363511659798</v>
      </c>
    </row>
    <row r="22" spans="1:22" x14ac:dyDescent="0.25">
      <c r="K22" s="37" t="s">
        <v>39</v>
      </c>
      <c r="L22" s="37"/>
      <c r="M22" s="37"/>
      <c r="N22" s="37"/>
      <c r="O22" s="17"/>
      <c r="P22" s="17"/>
      <c r="Q22" s="17"/>
      <c r="R22" s="17"/>
      <c r="S22" s="17"/>
      <c r="T22" s="17"/>
      <c r="U22" s="17"/>
      <c r="V22" s="17"/>
    </row>
    <row r="23" spans="1:22" x14ac:dyDescent="0.25"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x14ac:dyDescent="0.25">
      <c r="A24" t="s">
        <v>18</v>
      </c>
      <c r="I24" s="5"/>
      <c r="J24" s="5"/>
      <c r="K24" s="36"/>
      <c r="L24" s="36"/>
      <c r="M24" s="36"/>
      <c r="N24" s="36"/>
      <c r="O24" s="17"/>
      <c r="P24" s="17"/>
      <c r="Q24" s="17"/>
      <c r="R24" s="17"/>
      <c r="S24" s="36"/>
      <c r="T24" s="36"/>
      <c r="U24" s="36"/>
      <c r="V24" s="36"/>
    </row>
    <row r="25" spans="1:22" ht="15" customHeight="1" x14ac:dyDescent="0.25">
      <c r="A25" s="1" t="s">
        <v>17</v>
      </c>
      <c r="B25" s="24" t="s">
        <v>7</v>
      </c>
      <c r="C25" s="2" t="s">
        <v>8</v>
      </c>
      <c r="E25" s="1" t="s">
        <v>15</v>
      </c>
      <c r="I25" s="10"/>
      <c r="J25" s="10"/>
      <c r="K25" s="17"/>
      <c r="L25" s="34" t="s">
        <v>46</v>
      </c>
      <c r="M25" s="34"/>
      <c r="N25" s="34"/>
      <c r="O25" s="34"/>
      <c r="P25" s="34"/>
      <c r="Q25" s="34"/>
      <c r="R25" s="34"/>
      <c r="S25" s="34"/>
      <c r="T25" s="34"/>
      <c r="U25" s="34"/>
      <c r="V25" s="17"/>
    </row>
    <row r="26" spans="1:22" ht="15" customHeight="1" x14ac:dyDescent="0.25">
      <c r="A26" t="s">
        <v>9</v>
      </c>
      <c r="B26">
        <v>1.6539999999999999</v>
      </c>
      <c r="C26">
        <v>25.5</v>
      </c>
      <c r="E26" s="39">
        <f>($U$2*$U$2*B26)/2000</f>
        <v>60.288299999999992</v>
      </c>
      <c r="I26" s="10"/>
      <c r="J26" s="10"/>
      <c r="K26" s="17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17"/>
    </row>
    <row r="27" spans="1:22" ht="15.75" x14ac:dyDescent="0.25">
      <c r="A27" t="s">
        <v>11</v>
      </c>
      <c r="B27" s="6">
        <v>1.84</v>
      </c>
      <c r="C27" s="6">
        <v>28.4</v>
      </c>
      <c r="E27" s="40">
        <f>($U$2*$U$2*B28)/2000</f>
        <v>72.900000000000006</v>
      </c>
      <c r="I27" s="10"/>
      <c r="J27" s="10"/>
      <c r="K27" s="17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17"/>
    </row>
    <row r="28" spans="1:22" ht="15.75" x14ac:dyDescent="0.25">
      <c r="A28" t="s">
        <v>10</v>
      </c>
      <c r="B28">
        <v>2</v>
      </c>
      <c r="C28">
        <v>30.86</v>
      </c>
      <c r="E28" s="41">
        <f>($U$2*$U$2*B27)/2000</f>
        <v>67.067999999999998</v>
      </c>
      <c r="I28" s="10"/>
      <c r="J28" s="1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x14ac:dyDescent="0.25">
      <c r="I29" s="10"/>
      <c r="J29" s="10"/>
      <c r="K29" s="13"/>
      <c r="L29" s="13"/>
      <c r="M29" s="13"/>
      <c r="N29" s="13"/>
      <c r="O29" s="13"/>
    </row>
    <row r="30" spans="1:22" x14ac:dyDescent="0.25">
      <c r="I30" s="10"/>
      <c r="J30" s="10"/>
      <c r="L30" s="23"/>
      <c r="M30" s="23"/>
      <c r="N30" s="23"/>
      <c r="O30" s="23"/>
    </row>
    <row r="31" spans="1:22" x14ac:dyDescent="0.25">
      <c r="B31" s="2" t="s">
        <v>16</v>
      </c>
    </row>
    <row r="32" spans="1:22" x14ac:dyDescent="0.25">
      <c r="B32" s="2" t="s">
        <v>23</v>
      </c>
    </row>
    <row r="33" spans="2:18" x14ac:dyDescent="0.25">
      <c r="B33" s="2" t="s">
        <v>24</v>
      </c>
    </row>
    <row r="34" spans="2:18" x14ac:dyDescent="0.25">
      <c r="B34" s="2" t="s">
        <v>25</v>
      </c>
    </row>
    <row r="36" spans="2:18" x14ac:dyDescent="0.25">
      <c r="I36" s="3"/>
      <c r="J36" s="3"/>
      <c r="K36" s="3"/>
      <c r="L36" s="3"/>
    </row>
    <row r="37" spans="2:18" x14ac:dyDescent="0.25">
      <c r="B37" s="2" t="s">
        <v>41</v>
      </c>
    </row>
    <row r="38" spans="2:18" x14ac:dyDescent="0.25">
      <c r="B38" s="2" t="s">
        <v>19</v>
      </c>
    </row>
    <row r="40" spans="2:18" x14ac:dyDescent="0.25">
      <c r="B40" s="26" t="s">
        <v>42</v>
      </c>
      <c r="K40" s="7"/>
      <c r="L40" s="4" t="s">
        <v>20</v>
      </c>
      <c r="M40" s="4"/>
      <c r="N40" s="4"/>
      <c r="O40" s="4"/>
      <c r="P40" s="4"/>
      <c r="Q40" s="4"/>
      <c r="R40" s="4"/>
    </row>
    <row r="42" spans="2:18" x14ac:dyDescent="0.25">
      <c r="B42" s="26" t="s">
        <v>21</v>
      </c>
      <c r="L42" s="4" t="s">
        <v>27</v>
      </c>
      <c r="M42" s="4"/>
      <c r="N42" s="4"/>
      <c r="O42" s="4"/>
      <c r="P42" s="4"/>
      <c r="Q42" s="4"/>
      <c r="R42" s="4"/>
    </row>
    <row r="44" spans="2:18" x14ac:dyDescent="0.25">
      <c r="D44" s="7"/>
      <c r="E44" s="7"/>
      <c r="F44" s="7"/>
      <c r="G44" s="7"/>
    </row>
    <row r="47" spans="2:18" x14ac:dyDescent="0.25">
      <c r="B47" s="2" t="s">
        <v>29</v>
      </c>
    </row>
    <row r="49" spans="1:22" x14ac:dyDescent="0.25">
      <c r="A49" s="11" t="s">
        <v>22</v>
      </c>
      <c r="B49" s="11"/>
      <c r="C49" s="11"/>
      <c r="D49" s="11"/>
      <c r="E49" s="11"/>
      <c r="F49" s="11"/>
      <c r="G49" s="11"/>
      <c r="H49" s="11"/>
      <c r="I49" s="11"/>
      <c r="J49" s="11"/>
      <c r="K49" s="14" t="s">
        <v>26</v>
      </c>
      <c r="L49" s="14"/>
      <c r="M49" s="14"/>
      <c r="N49" s="14"/>
      <c r="O49" s="10"/>
      <c r="P49" s="10"/>
      <c r="S49" s="14" t="s">
        <v>28</v>
      </c>
      <c r="T49" s="14"/>
      <c r="U49" s="14"/>
      <c r="V49" s="14"/>
    </row>
    <row r="50" spans="1:22" x14ac:dyDescent="0.25">
      <c r="A50" s="1" t="s">
        <v>6</v>
      </c>
      <c r="B50" s="2" t="s">
        <v>7</v>
      </c>
      <c r="C50" s="2" t="s">
        <v>8</v>
      </c>
      <c r="E50" s="1" t="s">
        <v>15</v>
      </c>
      <c r="G50" s="1" t="s">
        <v>30</v>
      </c>
      <c r="I50" s="10"/>
      <c r="J50" s="10"/>
      <c r="K50">
        <v>10</v>
      </c>
      <c r="L50">
        <v>25</v>
      </c>
      <c r="M50">
        <v>50</v>
      </c>
      <c r="N50">
        <v>100</v>
      </c>
      <c r="O50" s="10"/>
      <c r="P50" s="10"/>
      <c r="S50">
        <v>10</v>
      </c>
      <c r="T50">
        <v>25</v>
      </c>
      <c r="U50">
        <v>50</v>
      </c>
      <c r="V50">
        <v>100</v>
      </c>
    </row>
    <row r="51" spans="1:22" x14ac:dyDescent="0.25">
      <c r="A51" t="s">
        <v>9</v>
      </c>
      <c r="B51" s="2">
        <v>0.51</v>
      </c>
      <c r="C51" s="2">
        <v>7.87</v>
      </c>
      <c r="E51">
        <v>24</v>
      </c>
      <c r="G51" s="15">
        <f>SQRT((E51*2000)/B51)</f>
        <v>306.78599553894816</v>
      </c>
      <c r="I51" s="10" t="s">
        <v>31</v>
      </c>
      <c r="J51" s="10"/>
      <c r="K51">
        <f>(K$50/$G51)</f>
        <v>3.2596012026013248E-2</v>
      </c>
      <c r="L51">
        <f>(L$50/$G51)</f>
        <v>8.1490030065033109E-2</v>
      </c>
      <c r="M51">
        <f>(M$50/$G51)</f>
        <v>0.16298006013006622</v>
      </c>
      <c r="N51">
        <f>(N$50/$G51)</f>
        <v>0.32596012026013244</v>
      </c>
      <c r="O51" s="10"/>
      <c r="P51" s="10"/>
      <c r="S51">
        <f>(9.8/2)*K51^2</f>
        <v>5.2062500000000017E-3</v>
      </c>
      <c r="T51">
        <f t="shared" ref="T51:T53" si="5">(9.8/2)*L51^2</f>
        <v>3.25390625E-2</v>
      </c>
      <c r="U51">
        <f t="shared" ref="U51:U53" si="6">(9.8/2)*M51^2</f>
        <v>0.13015625</v>
      </c>
      <c r="V51">
        <f t="shared" ref="V51:V53" si="7">(9.8/2)*N51^2</f>
        <v>0.520625</v>
      </c>
    </row>
    <row r="52" spans="1:22" x14ac:dyDescent="0.25">
      <c r="A52" t="s">
        <v>11</v>
      </c>
      <c r="B52" s="2">
        <v>0.54700000000000004</v>
      </c>
      <c r="C52" s="2">
        <v>8.44</v>
      </c>
      <c r="E52">
        <v>24</v>
      </c>
      <c r="G52" s="15">
        <f t="shared" ref="G52:G53" si="8">SQRT((E52*2000)/B52)</f>
        <v>296.22857916678748</v>
      </c>
      <c r="I52" s="10" t="s">
        <v>31</v>
      </c>
      <c r="J52" s="10"/>
      <c r="K52">
        <f t="shared" ref="K52:N53" si="9">(K$50/$G52)</f>
        <v>3.375771516754849E-2</v>
      </c>
      <c r="L52">
        <f t="shared" si="9"/>
        <v>8.4394287918871227E-2</v>
      </c>
      <c r="M52">
        <f t="shared" si="9"/>
        <v>0.16878857583774245</v>
      </c>
      <c r="N52">
        <f t="shared" si="9"/>
        <v>0.33757715167548491</v>
      </c>
      <c r="O52" s="10"/>
      <c r="P52" s="10"/>
      <c r="S52">
        <f t="shared" ref="S52:S53" si="10">(9.8/2)*K52^2</f>
        <v>5.583958333333334E-3</v>
      </c>
      <c r="T52">
        <f t="shared" si="5"/>
        <v>3.4899739583333339E-2</v>
      </c>
      <c r="U52">
        <f t="shared" si="6"/>
        <v>0.13959895833333336</v>
      </c>
      <c r="V52">
        <f t="shared" si="7"/>
        <v>0.55839583333333342</v>
      </c>
    </row>
    <row r="53" spans="1:22" x14ac:dyDescent="0.25">
      <c r="A53" t="s">
        <v>10</v>
      </c>
      <c r="B53" s="2">
        <v>0.67</v>
      </c>
      <c r="C53" s="2">
        <v>10.34</v>
      </c>
      <c r="E53">
        <v>24</v>
      </c>
      <c r="G53" s="22">
        <f t="shared" si="8"/>
        <v>267.65984204728232</v>
      </c>
      <c r="I53" s="10"/>
      <c r="J53" s="10"/>
      <c r="K53">
        <f t="shared" si="9"/>
        <v>3.7360852952433153E-2</v>
      </c>
      <c r="L53">
        <f t="shared" si="9"/>
        <v>9.3402132381082886E-2</v>
      </c>
      <c r="M53">
        <f t="shared" si="9"/>
        <v>0.18680426476216577</v>
      </c>
      <c r="N53">
        <f t="shared" si="9"/>
        <v>0.37360852952433155</v>
      </c>
      <c r="O53" s="10"/>
      <c r="P53" s="10"/>
      <c r="S53">
        <f t="shared" si="10"/>
        <v>6.8395833333333329E-3</v>
      </c>
      <c r="T53">
        <f t="shared" si="5"/>
        <v>4.2747395833333326E-2</v>
      </c>
      <c r="U53">
        <f t="shared" si="6"/>
        <v>0.17098958333333331</v>
      </c>
      <c r="V53">
        <f t="shared" si="7"/>
        <v>0.68395833333333322</v>
      </c>
    </row>
    <row r="54" spans="1:22" x14ac:dyDescent="0.25">
      <c r="I54" s="10"/>
      <c r="J54" s="10"/>
      <c r="N54" s="10"/>
      <c r="O54" s="10"/>
      <c r="P54" s="10"/>
    </row>
    <row r="55" spans="1:22" x14ac:dyDescent="0.25">
      <c r="A55" s="11" t="s">
        <v>22</v>
      </c>
      <c r="B55" s="11"/>
      <c r="C55" s="11"/>
      <c r="D55" s="11"/>
      <c r="E55" s="11"/>
      <c r="F55" s="11"/>
      <c r="G55" s="11"/>
      <c r="H55" s="11"/>
      <c r="I55" s="11"/>
      <c r="J55" s="11"/>
      <c r="K55" s="14" t="s">
        <v>26</v>
      </c>
      <c r="L55" s="14"/>
      <c r="M55" s="14"/>
      <c r="N55" s="14"/>
      <c r="S55" s="14" t="s">
        <v>28</v>
      </c>
      <c r="T55" s="14"/>
      <c r="U55" s="14"/>
      <c r="V55" s="14"/>
    </row>
    <row r="56" spans="1:22" x14ac:dyDescent="0.25">
      <c r="A56" s="1" t="s">
        <v>13</v>
      </c>
      <c r="B56" s="2" t="s">
        <v>7</v>
      </c>
      <c r="C56" s="2" t="s">
        <v>8</v>
      </c>
      <c r="E56" s="1" t="s">
        <v>15</v>
      </c>
      <c r="G56" s="1" t="s">
        <v>30</v>
      </c>
      <c r="I56" s="10"/>
      <c r="J56" s="10"/>
      <c r="K56">
        <v>10</v>
      </c>
      <c r="L56">
        <v>25</v>
      </c>
      <c r="M56">
        <v>50</v>
      </c>
      <c r="N56">
        <v>100</v>
      </c>
      <c r="S56">
        <v>10</v>
      </c>
      <c r="T56">
        <v>25</v>
      </c>
      <c r="U56">
        <v>50</v>
      </c>
      <c r="V56">
        <v>100</v>
      </c>
    </row>
    <row r="57" spans="1:22" x14ac:dyDescent="0.25">
      <c r="A57" t="s">
        <v>9</v>
      </c>
      <c r="B57" s="2">
        <v>0.93</v>
      </c>
      <c r="C57" s="2">
        <v>14.35</v>
      </c>
      <c r="E57">
        <v>24</v>
      </c>
      <c r="G57" s="21">
        <f>SQRT((E57*2000)/B57)</f>
        <v>227.18473369882591</v>
      </c>
      <c r="I57" s="10" t="s">
        <v>32</v>
      </c>
      <c r="J57" s="10"/>
      <c r="K57">
        <f>(K$56/$G57)</f>
        <v>4.4017042154147527E-2</v>
      </c>
      <c r="L57">
        <f t="shared" ref="L57:N59" si="11">(L$56/$G57)</f>
        <v>0.11004260538536881</v>
      </c>
      <c r="M57">
        <f t="shared" si="11"/>
        <v>0.22008521077073762</v>
      </c>
      <c r="N57">
        <f t="shared" si="11"/>
        <v>0.44017042154147523</v>
      </c>
      <c r="S57">
        <f>(9.8/2)*K57^2</f>
        <v>9.4937500000000022E-3</v>
      </c>
      <c r="T57">
        <f t="shared" ref="T57:T59" si="12">(9.8/2)*L57^2</f>
        <v>5.9335937500000005E-2</v>
      </c>
      <c r="U57">
        <f t="shared" ref="U57:U59" si="13">(9.8/2)*M57^2</f>
        <v>0.23734375000000002</v>
      </c>
      <c r="V57">
        <f t="shared" ref="V57:V59" si="14">(9.8/2)*N57^2</f>
        <v>0.94937500000000008</v>
      </c>
    </row>
    <row r="58" spans="1:22" x14ac:dyDescent="0.25">
      <c r="A58" t="s">
        <v>11</v>
      </c>
      <c r="B58" s="2">
        <v>1.03</v>
      </c>
      <c r="C58" s="2">
        <v>15.9</v>
      </c>
      <c r="E58">
        <v>24</v>
      </c>
      <c r="G58" s="20">
        <f t="shared" ref="G58:G59" si="15">SQRT((E58*2000)/B58)</f>
        <v>215.87482888834634</v>
      </c>
      <c r="I58" s="10" t="s">
        <v>32</v>
      </c>
      <c r="J58" s="10"/>
      <c r="K58">
        <f t="shared" ref="K58:K59" si="16">(K$56/$G58)</f>
        <v>4.6323140365624321E-2</v>
      </c>
      <c r="L58">
        <f t="shared" si="11"/>
        <v>0.1158078509140608</v>
      </c>
      <c r="M58">
        <f t="shared" si="11"/>
        <v>0.23161570182812161</v>
      </c>
      <c r="N58">
        <f t="shared" si="11"/>
        <v>0.46323140365624321</v>
      </c>
      <c r="S58">
        <f t="shared" ref="S58:S59" si="17">(9.8/2)*K58^2</f>
        <v>1.0514583333333334E-2</v>
      </c>
      <c r="T58">
        <f t="shared" si="12"/>
        <v>6.5716145833333336E-2</v>
      </c>
      <c r="U58">
        <f t="shared" si="13"/>
        <v>0.26286458333333335</v>
      </c>
      <c r="V58">
        <f t="shared" si="14"/>
        <v>1.0514583333333334</v>
      </c>
    </row>
    <row r="59" spans="1:22" x14ac:dyDescent="0.25">
      <c r="A59" t="s">
        <v>10</v>
      </c>
      <c r="B59" s="2">
        <v>1.1739999999999999</v>
      </c>
      <c r="C59" s="2">
        <v>18.13</v>
      </c>
      <c r="E59">
        <v>24</v>
      </c>
      <c r="G59" s="16">
        <f t="shared" si="15"/>
        <v>202.20252299772116</v>
      </c>
      <c r="I59" s="10" t="s">
        <v>32</v>
      </c>
      <c r="J59" s="10"/>
      <c r="K59">
        <f t="shared" si="16"/>
        <v>4.9455367083192633E-2</v>
      </c>
      <c r="L59">
        <f t="shared" si="11"/>
        <v>0.12363841770798158</v>
      </c>
      <c r="M59">
        <f t="shared" si="11"/>
        <v>0.24727683541596315</v>
      </c>
      <c r="N59">
        <f t="shared" si="11"/>
        <v>0.49455367083192631</v>
      </c>
      <c r="S59">
        <f t="shared" si="17"/>
        <v>1.1984583333333333E-2</v>
      </c>
      <c r="T59">
        <f t="shared" si="12"/>
        <v>7.4903645833333338E-2</v>
      </c>
      <c r="U59">
        <f t="shared" si="13"/>
        <v>0.29961458333333335</v>
      </c>
      <c r="V59">
        <f t="shared" si="14"/>
        <v>1.1984583333333334</v>
      </c>
    </row>
    <row r="61" spans="1:22" x14ac:dyDescent="0.25">
      <c r="A61" t="s">
        <v>18</v>
      </c>
      <c r="I61" s="5"/>
      <c r="J61" s="5"/>
      <c r="K61" s="14" t="s">
        <v>26</v>
      </c>
      <c r="L61" s="14"/>
      <c r="M61" s="14"/>
      <c r="N61" s="14"/>
      <c r="S61" s="14" t="s">
        <v>28</v>
      </c>
      <c r="T61" s="14"/>
      <c r="U61" s="14"/>
      <c r="V61" s="14"/>
    </row>
    <row r="62" spans="1:22" x14ac:dyDescent="0.25">
      <c r="A62" s="1" t="s">
        <v>17</v>
      </c>
      <c r="B62" s="2" t="s">
        <v>7</v>
      </c>
      <c r="C62" s="2" t="s">
        <v>8</v>
      </c>
      <c r="E62" s="1" t="s">
        <v>15</v>
      </c>
      <c r="G62" s="1" t="s">
        <v>30</v>
      </c>
      <c r="I62" s="10"/>
      <c r="J62" s="10"/>
      <c r="K62">
        <v>10</v>
      </c>
      <c r="L62">
        <v>25</v>
      </c>
      <c r="M62">
        <v>50</v>
      </c>
      <c r="N62">
        <v>100</v>
      </c>
      <c r="S62">
        <v>10</v>
      </c>
      <c r="T62">
        <v>25</v>
      </c>
      <c r="U62">
        <v>50</v>
      </c>
      <c r="V62">
        <v>100</v>
      </c>
    </row>
    <row r="63" spans="1:22" x14ac:dyDescent="0.25">
      <c r="A63" t="s">
        <v>9</v>
      </c>
      <c r="B63">
        <v>1.6539999999999999</v>
      </c>
      <c r="C63">
        <v>25.5</v>
      </c>
      <c r="E63">
        <v>24</v>
      </c>
      <c r="G63" s="17">
        <f>SQRT((E63*2000)/B63)</f>
        <v>170.35420812920265</v>
      </c>
      <c r="I63" s="10" t="s">
        <v>33</v>
      </c>
      <c r="J63" s="10"/>
      <c r="K63">
        <f>(K$62/$G63)</f>
        <v>5.8701220884521073E-2</v>
      </c>
      <c r="L63">
        <f t="shared" ref="L63:N63" si="18">(L$62/$G63)</f>
        <v>0.14675305221130269</v>
      </c>
      <c r="M63">
        <f t="shared" si="18"/>
        <v>0.29350610442260539</v>
      </c>
      <c r="N63">
        <f t="shared" si="18"/>
        <v>0.58701220884521077</v>
      </c>
      <c r="S63">
        <f>(9.8/2)*K63^2</f>
        <v>1.6884583333333331E-2</v>
      </c>
      <c r="T63">
        <f t="shared" ref="T63:T65" si="19">(9.8/2)*L63^2</f>
        <v>0.10552864583333335</v>
      </c>
      <c r="U63">
        <f t="shared" ref="U63:U65" si="20">(9.8/2)*M63^2</f>
        <v>0.4221145833333334</v>
      </c>
      <c r="V63">
        <f t="shared" ref="V63:V65" si="21">(9.8/2)*N63^2</f>
        <v>1.6884583333333336</v>
      </c>
    </row>
    <row r="64" spans="1:22" x14ac:dyDescent="0.25">
      <c r="A64" t="s">
        <v>11</v>
      </c>
      <c r="B64" s="6">
        <v>1.84</v>
      </c>
      <c r="C64" s="6">
        <v>28.4</v>
      </c>
      <c r="E64">
        <v>24</v>
      </c>
      <c r="G64" s="18">
        <f t="shared" ref="G64:G65" si="22">SQRT((E64*2000)/B64)</f>
        <v>161.51457061744964</v>
      </c>
      <c r="I64" s="10" t="s">
        <v>33</v>
      </c>
      <c r="J64" s="10"/>
      <c r="K64">
        <f t="shared" ref="K64:N65" si="23">(K$62/$G64)</f>
        <v>6.1913918736689041E-2</v>
      </c>
      <c r="L64">
        <f t="shared" si="23"/>
        <v>0.15478479684172261</v>
      </c>
      <c r="M64">
        <f t="shared" si="23"/>
        <v>0.30956959368344522</v>
      </c>
      <c r="N64">
        <f t="shared" si="23"/>
        <v>0.61913918736689044</v>
      </c>
      <c r="S64">
        <f t="shared" ref="S64:S65" si="24">(9.8/2)*K64^2</f>
        <v>1.8783333333333339E-2</v>
      </c>
      <c r="T64">
        <f t="shared" si="19"/>
        <v>0.11739583333333338</v>
      </c>
      <c r="U64">
        <f t="shared" si="20"/>
        <v>0.46958333333333352</v>
      </c>
      <c r="V64">
        <f t="shared" si="21"/>
        <v>1.8783333333333341</v>
      </c>
    </row>
    <row r="65" spans="1:22" x14ac:dyDescent="0.25">
      <c r="A65" t="s">
        <v>10</v>
      </c>
      <c r="B65">
        <v>2</v>
      </c>
      <c r="C65">
        <v>30.86</v>
      </c>
      <c r="E65">
        <v>24</v>
      </c>
      <c r="G65" s="19">
        <f t="shared" si="22"/>
        <v>154.91933384829667</v>
      </c>
      <c r="I65" s="10" t="s">
        <v>34</v>
      </c>
      <c r="J65" s="10"/>
      <c r="K65">
        <f t="shared" si="23"/>
        <v>6.4549722436790288E-2</v>
      </c>
      <c r="L65">
        <f t="shared" si="23"/>
        <v>0.1613743060919757</v>
      </c>
      <c r="M65">
        <f t="shared" si="23"/>
        <v>0.3227486121839514</v>
      </c>
      <c r="N65">
        <f t="shared" si="23"/>
        <v>0.6454972243679028</v>
      </c>
      <c r="S65">
        <f t="shared" si="24"/>
        <v>2.0416666666666673E-2</v>
      </c>
      <c r="T65">
        <f t="shared" si="19"/>
        <v>0.12760416666666666</v>
      </c>
      <c r="U65">
        <f t="shared" si="20"/>
        <v>0.51041666666666663</v>
      </c>
      <c r="V65">
        <f t="shared" si="21"/>
        <v>2.0416666666666665</v>
      </c>
    </row>
    <row r="67" spans="1:22" x14ac:dyDescent="0.25">
      <c r="B67" s="2" t="s">
        <v>35</v>
      </c>
    </row>
    <row r="69" spans="1:22" x14ac:dyDescent="0.25">
      <c r="B69" s="2" t="s">
        <v>36</v>
      </c>
    </row>
    <row r="70" spans="1:22" x14ac:dyDescent="0.25">
      <c r="B70" s="2" t="s">
        <v>37</v>
      </c>
    </row>
    <row r="71" spans="1:22" x14ac:dyDescent="0.25">
      <c r="B71" s="2" t="s">
        <v>38</v>
      </c>
    </row>
    <row r="72" spans="1:22" x14ac:dyDescent="0.25">
      <c r="B72" s="12" t="s">
        <v>44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</sheetData>
  <mergeCells count="24">
    <mergeCell ref="B72:V74"/>
    <mergeCell ref="H11:J11"/>
    <mergeCell ref="A55:J55"/>
    <mergeCell ref="K55:N55"/>
    <mergeCell ref="S55:V55"/>
    <mergeCell ref="K61:N61"/>
    <mergeCell ref="S61:V61"/>
    <mergeCell ref="K29:O29"/>
    <mergeCell ref="K22:N22"/>
    <mergeCell ref="K24:N24"/>
    <mergeCell ref="S17:V17"/>
    <mergeCell ref="S24:V24"/>
    <mergeCell ref="A49:J49"/>
    <mergeCell ref="K49:N49"/>
    <mergeCell ref="S49:V49"/>
    <mergeCell ref="L25:U27"/>
    <mergeCell ref="L42:R42"/>
    <mergeCell ref="K17:N17"/>
    <mergeCell ref="L40:R40"/>
    <mergeCell ref="B4:T4"/>
    <mergeCell ref="H6:K6"/>
    <mergeCell ref="A9:J9"/>
    <mergeCell ref="A17:J17"/>
    <mergeCell ref="K13:V15"/>
  </mergeCells>
  <conditionalFormatting sqref="K17:N18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:N24 K25:L2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7:V18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24:V24 V25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9:N5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55:N5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49:V50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1:N6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55:V5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1:V6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</dc:creator>
  <cp:lastModifiedBy>fran</cp:lastModifiedBy>
  <dcterms:created xsi:type="dcterms:W3CDTF">2015-03-22T15:42:37Z</dcterms:created>
  <dcterms:modified xsi:type="dcterms:W3CDTF">2015-03-22T17:39:23Z</dcterms:modified>
</cp:coreProperties>
</file>