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ANO\Documents\PRIVADO\ARMAS\"/>
    </mc:Choice>
  </mc:AlternateContent>
  <bookViews>
    <workbookView xWindow="0" yWindow="0" windowWidth="23040" windowHeight="9408" activeTab="1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" l="1"/>
  <c r="G9" i="2"/>
  <c r="J9" i="2"/>
  <c r="M9" i="2"/>
  <c r="P9" i="2"/>
  <c r="S9" i="2"/>
  <c r="C10" i="2"/>
  <c r="E10" i="2"/>
  <c r="F10" i="2"/>
  <c r="H10" i="2"/>
  <c r="I10" i="2"/>
  <c r="K10" i="2"/>
  <c r="L10" i="2"/>
  <c r="N10" i="2"/>
  <c r="O10" i="2"/>
  <c r="Q10" i="2"/>
  <c r="R10" i="2"/>
  <c r="G20" i="2"/>
  <c r="M20" i="2"/>
  <c r="P20" i="2"/>
  <c r="S20" i="2"/>
  <c r="D21" i="2"/>
  <c r="G21" i="2"/>
  <c r="J21" i="2"/>
  <c r="J25" i="2" s="1"/>
  <c r="M21" i="2"/>
  <c r="P21" i="2"/>
  <c r="S21" i="2"/>
  <c r="D22" i="2"/>
  <c r="G22" i="2"/>
  <c r="M22" i="2"/>
  <c r="M25" i="2" s="1"/>
  <c r="P22" i="2"/>
  <c r="S22" i="2"/>
  <c r="D23" i="2"/>
  <c r="G23" i="2"/>
  <c r="P23" i="2"/>
  <c r="D24" i="2"/>
  <c r="G24" i="2"/>
  <c r="J24" i="2"/>
  <c r="M24" i="2"/>
  <c r="P24" i="2"/>
  <c r="S24" i="2"/>
  <c r="G25" i="2"/>
  <c r="D26" i="2"/>
  <c r="G26" i="2"/>
  <c r="J26" i="2"/>
  <c r="M26" i="2"/>
  <c r="P26" i="2"/>
  <c r="S26" i="2"/>
  <c r="E33" i="2"/>
  <c r="E34" i="2"/>
  <c r="E35" i="2"/>
  <c r="E36" i="2"/>
  <c r="E37" i="2"/>
  <c r="E38" i="2"/>
  <c r="D25" i="2" l="1"/>
  <c r="S25" i="2"/>
  <c r="P25" i="2"/>
  <c r="B10" i="2"/>
</calcChain>
</file>

<file path=xl/sharedStrings.xml><?xml version="1.0" encoding="utf-8"?>
<sst xmlns="http://schemas.openxmlformats.org/spreadsheetml/2006/main" count="173" uniqueCount="64">
  <si>
    <t>CALCULOS DE AJUSTE BALISTICO PARA EL RIFLE SHARPS IAB (A.IZQUIERDO)</t>
  </si>
  <si>
    <t>DIOPTER</t>
  </si>
  <si>
    <t>0.5</t>
  </si>
  <si>
    <t>0.6</t>
  </si>
  <si>
    <t>0.8</t>
  </si>
  <si>
    <t>0.65</t>
  </si>
  <si>
    <t>1.0</t>
  </si>
  <si>
    <t>1.2</t>
  </si>
  <si>
    <t>1.4</t>
  </si>
  <si>
    <t>1.6</t>
  </si>
  <si>
    <t>H (cm)</t>
  </si>
  <si>
    <t>D(cm)</t>
  </si>
  <si>
    <t>H: altura impacto sobre centro de diana</t>
  </si>
  <si>
    <t>D: deriva sobre vertical (+ dcha/-izqda)</t>
  </si>
  <si>
    <t>Datos a 50 metros</t>
  </si>
  <si>
    <t>P1 -&gt; Proyectil Lee - 500 granos</t>
  </si>
  <si>
    <t>P1</t>
  </si>
  <si>
    <t>P2 -&gt; Proyectil Schmittzer 480 granos</t>
  </si>
  <si>
    <t>P3 -&gt; Proyectil ojival corto 410 granos</t>
  </si>
  <si>
    <t>P4 -&gt; proyectil Mattews 490 granos</t>
  </si>
  <si>
    <t>P5 -&gt; Proyectil largo de Lymann 480 granos</t>
  </si>
  <si>
    <t>P2</t>
  </si>
  <si>
    <t>P3</t>
  </si>
  <si>
    <t>P4</t>
  </si>
  <si>
    <t>P5</t>
  </si>
  <si>
    <t>CARGA de Polvora: 45 gr Suiza nº 3 (2F)</t>
  </si>
  <si>
    <t>CARGA de Polvora: 50 gr Suiza nº 3 (2F)</t>
  </si>
  <si>
    <t>CARGA de Polvora: 55 gr Suiza nº 3 (2F)</t>
  </si>
  <si>
    <t>v1</t>
  </si>
  <si>
    <t>v2</t>
  </si>
  <si>
    <t>P1 -&gt; Proyectil Lee 500 gr RN</t>
  </si>
  <si>
    <t>P2 -&gt;Proy Schmittzer 480 gr</t>
  </si>
  <si>
    <t>P3 -&gt;Proy  ojival corto 410 gr</t>
  </si>
  <si>
    <t>P4 -&gt; Proy Mattews 490 gr</t>
  </si>
  <si>
    <t>P5 -&gt; Proy largo de Lyman 480 gr</t>
  </si>
  <si>
    <t>P6 -&gt; Proy  Postell de Lyman 535 gr</t>
  </si>
  <si>
    <t>v1 y v2 velocidades en m/s a salida de boca y a 50 metros, respectivamente. En blanco valores no captados por el instrumento</t>
  </si>
  <si>
    <t>disparo</t>
  </si>
  <si>
    <t>BC</t>
  </si>
  <si>
    <t>(v en ft/s y d en yardas)</t>
  </si>
  <si>
    <t>&lt;BC&gt;</t>
  </si>
  <si>
    <t>BC de &lt;v&gt;</t>
  </si>
  <si>
    <t>BC de la &lt;v&gt;</t>
  </si>
  <si>
    <t>METODO 1 .- CALCULO DE COEF. BALISTICOS (Tablas  de aproximación por programa balistico)</t>
  </si>
  <si>
    <t>METODO  2.-  DE AIRGUN SHOTTERS  (medida de dos velocidades: en boca y a 50 m)</t>
  </si>
  <si>
    <t>PROYECTIL</t>
  </si>
  <si>
    <t>P6</t>
  </si>
  <si>
    <t>M(gr)</t>
  </si>
  <si>
    <t>d(inch)</t>
  </si>
  <si>
    <t>M : masa del proyectil</t>
  </si>
  <si>
    <t>d: diámetro del proyectil</t>
  </si>
  <si>
    <t>coef de resistencia del proyectil</t>
  </si>
  <si>
    <t>coeficiente de resisrtencia de la forma G1</t>
  </si>
  <si>
    <t>=0,5191</t>
  </si>
  <si>
    <t>CF=1</t>
  </si>
  <si>
    <t>RESUMEN DE LOS CALCULOS DE  CB</t>
  </si>
  <si>
    <t>Método 1 (a)</t>
  </si>
  <si>
    <t>Método 1 (b)</t>
  </si>
  <si>
    <t>Método 3</t>
  </si>
  <si>
    <t>METODO3.-  DE FORMA DEL PROYECTIL (en nuestro caso G1)</t>
  </si>
  <si>
    <t>Método 2 (a)</t>
  </si>
  <si>
    <t>Método 2 (b)</t>
  </si>
  <si>
    <t>(a) - calculado sobre cada disparo y promediando CB</t>
  </si>
  <si>
    <t>(b) - calculado sobre la media de velocidades de la serie de disparos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</si>
</sst>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1" xfId="0" applyBorder="1"/>
    <xf numFmtId="0" fontId="0" fillId="0" borderId="7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2" fillId="0" borderId="7" xfId="0" applyFont="1" applyBorder="1"/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1" xfId="0" applyBorder="1"/>
    <xf numFmtId="0" fontId="0" fillId="2" borderId="13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5" borderId="13" xfId="0" applyFill="1" applyBorder="1"/>
    <xf numFmtId="0" fontId="0" fillId="8" borderId="13" xfId="0" applyFill="1" applyBorder="1"/>
    <xf numFmtId="0" fontId="0" fillId="4" borderId="13" xfId="0" applyFill="1" applyBorder="1"/>
    <xf numFmtId="0" fontId="0" fillId="7" borderId="13" xfId="0" applyFill="1" applyBorder="1"/>
    <xf numFmtId="0" fontId="0" fillId="6" borderId="13" xfId="0" applyFill="1" applyBorder="1" applyAlignment="1">
      <alignment horizontal="center"/>
    </xf>
    <xf numFmtId="0" fontId="0" fillId="6" borderId="13" xfId="0" applyFill="1" applyBorder="1"/>
    <xf numFmtId="0" fontId="0" fillId="0" borderId="13" xfId="0" applyBorder="1"/>
    <xf numFmtId="0" fontId="2" fillId="2" borderId="13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8" borderId="13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2" fillId="5" borderId="13" xfId="0" applyFont="1" applyFill="1" applyBorder="1"/>
    <xf numFmtId="0" fontId="2" fillId="8" borderId="13" xfId="0" applyFont="1" applyFill="1" applyBorder="1"/>
    <xf numFmtId="0" fontId="2" fillId="7" borderId="13" xfId="0" applyFont="1" applyFill="1" applyBorder="1"/>
    <xf numFmtId="0" fontId="0" fillId="12" borderId="14" xfId="0" applyFill="1" applyBorder="1" applyAlignment="1">
      <alignment horizontal="center"/>
    </xf>
    <xf numFmtId="0" fontId="0" fillId="13" borderId="14" xfId="0" applyFill="1" applyBorder="1" applyAlignment="1">
      <alignment horizontal="center"/>
    </xf>
    <xf numFmtId="0" fontId="0" fillId="12" borderId="14" xfId="0" applyFill="1" applyBorder="1"/>
    <xf numFmtId="0" fontId="0" fillId="13" borderId="14" xfId="0" applyFill="1" applyBorder="1"/>
    <xf numFmtId="0" fontId="0" fillId="12" borderId="14" xfId="0" quotePrefix="1" applyFill="1" applyBorder="1"/>
    <xf numFmtId="0" fontId="0" fillId="13" borderId="14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0" borderId="0" xfId="0" applyAlignment="1">
      <alignment horizontal="right"/>
    </xf>
    <xf numFmtId="0" fontId="0" fillId="12" borderId="0" xfId="0" applyFill="1"/>
    <xf numFmtId="0" fontId="0" fillId="14" borderId="0" xfId="0" applyFill="1" applyBorder="1"/>
    <xf numFmtId="0" fontId="0" fillId="15" borderId="19" xfId="0" applyFill="1" applyBorder="1"/>
    <xf numFmtId="0" fontId="0" fillId="13" borderId="19" xfId="0" applyFill="1" applyBorder="1"/>
    <xf numFmtId="0" fontId="0" fillId="9" borderId="14" xfId="0" applyFill="1" applyBorder="1"/>
    <xf numFmtId="0" fontId="0" fillId="9" borderId="0" xfId="0" applyFill="1"/>
    <xf numFmtId="0" fontId="0" fillId="0" borderId="0" xfId="0" applyAlignment="1">
      <alignment horizontal="center"/>
    </xf>
    <xf numFmtId="0" fontId="0" fillId="0" borderId="14" xfId="0" applyBorder="1"/>
    <xf numFmtId="0" fontId="0" fillId="12" borderId="0" xfId="0" applyFill="1" applyBorder="1"/>
    <xf numFmtId="0" fontId="0" fillId="12" borderId="17" xfId="0" applyFill="1" applyBorder="1"/>
    <xf numFmtId="0" fontId="0" fillId="13" borderId="16" xfId="0" applyFill="1" applyBorder="1"/>
    <xf numFmtId="0" fontId="0" fillId="13" borderId="17" xfId="0" applyFill="1" applyBorder="1"/>
    <xf numFmtId="0" fontId="0" fillId="12" borderId="16" xfId="0" applyFill="1" applyBorder="1"/>
    <xf numFmtId="0" fontId="0" fillId="13" borderId="0" xfId="0" applyFill="1" applyBorder="1"/>
    <xf numFmtId="0" fontId="0" fillId="12" borderId="19" xfId="0" applyFill="1" applyBorder="1"/>
    <xf numFmtId="0" fontId="0" fillId="0" borderId="0" xfId="0" applyAlignment="1">
      <alignment horizontal="center"/>
    </xf>
    <xf numFmtId="0" fontId="0" fillId="12" borderId="20" xfId="0" applyFill="1" applyBorder="1" applyAlignment="1">
      <alignment horizontal="center"/>
    </xf>
    <xf numFmtId="0" fontId="0" fillId="13" borderId="20" xfId="0" applyFill="1" applyBorder="1" applyAlignment="1">
      <alignment horizontal="center"/>
    </xf>
    <xf numFmtId="0" fontId="0" fillId="14" borderId="21" xfId="0" applyFill="1" applyBorder="1"/>
    <xf numFmtId="0" fontId="0" fillId="14" borderId="22" xfId="0" applyFill="1" applyBorder="1"/>
    <xf numFmtId="0" fontId="0" fillId="14" borderId="23" xfId="0" applyFill="1" applyBorder="1"/>
    <xf numFmtId="0" fontId="3" fillId="14" borderId="24" xfId="0" applyFont="1" applyFill="1" applyBorder="1" applyAlignment="1">
      <alignment horizontal="center"/>
    </xf>
    <xf numFmtId="0" fontId="0" fillId="14" borderId="25" xfId="0" applyFill="1" applyBorder="1"/>
    <xf numFmtId="0" fontId="0" fillId="14" borderId="26" xfId="0" applyFill="1" applyBorder="1"/>
    <xf numFmtId="0" fontId="0" fillId="14" borderId="27" xfId="0" applyFill="1" applyBorder="1"/>
    <xf numFmtId="0" fontId="0" fillId="14" borderId="28" xfId="0" applyFill="1" applyBorder="1"/>
    <xf numFmtId="0" fontId="1" fillId="10" borderId="8" xfId="0" applyFont="1" applyFill="1" applyBorder="1" applyAlignment="1">
      <alignment horizontal="center"/>
    </xf>
    <xf numFmtId="0" fontId="2" fillId="10" borderId="8" xfId="0" applyFont="1" applyFill="1" applyBorder="1" applyAlignment="1">
      <alignment horizontal="center"/>
    </xf>
    <xf numFmtId="0" fontId="2" fillId="10" borderId="9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8" borderId="13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2" fillId="0" borderId="12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0" fillId="11" borderId="0" xfId="0" applyFill="1" applyAlignment="1">
      <alignment horizontal="center"/>
    </xf>
    <xf numFmtId="0" fontId="2" fillId="0" borderId="12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1" fillId="3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5" xfId="0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Alignment="1">
      <alignment horizontal="left"/>
    </xf>
    <xf numFmtId="0" fontId="0" fillId="13" borderId="29" xfId="0" applyFill="1" applyBorder="1" applyAlignment="1">
      <alignment horizontal="center"/>
    </xf>
    <xf numFmtId="0" fontId="0" fillId="13" borderId="30" xfId="0" applyFill="1" applyBorder="1" applyAlignment="1">
      <alignment horizontal="center"/>
    </xf>
    <xf numFmtId="0" fontId="0" fillId="13" borderId="31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0" fillId="12" borderId="29" xfId="0" applyFill="1" applyBorder="1" applyAlignment="1">
      <alignment horizontal="center"/>
    </xf>
    <xf numFmtId="0" fontId="0" fillId="12" borderId="30" xfId="0" applyFill="1" applyBorder="1" applyAlignment="1">
      <alignment horizontal="center"/>
    </xf>
    <xf numFmtId="0" fontId="0" fillId="12" borderId="31" xfId="0" applyFill="1" applyBorder="1" applyAlignment="1">
      <alignment horizontal="center"/>
    </xf>
    <xf numFmtId="0" fontId="0" fillId="0" borderId="0" xfId="0" quotePrefix="1"/>
    <xf numFmtId="0" fontId="3" fillId="1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419100</xdr:colOff>
      <xdr:row>14</xdr:row>
      <xdr:rowOff>41910</xdr:rowOff>
    </xdr:from>
    <xdr:ext cx="1034321" cy="45794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uadroTexto 1"/>
            <xdr:cNvSpPr txBox="1"/>
          </xdr:nvSpPr>
          <xdr:spPr>
            <a:xfrm>
              <a:off x="6758940" y="4613910"/>
              <a:ext cx="1034321" cy="45794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ES" sz="1100" b="0" i="1">
                        <a:latin typeface="Cambria Math" panose="02040503050406030204" pitchFamily="18" charset="0"/>
                      </a:rPr>
                      <m:t>𝐵𝐶</m:t>
                    </m:r>
                    <m:r>
                      <a:rPr lang="es-E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E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s-E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s-ES" sz="1100" b="0" i="1">
                                <a:latin typeface="Cambria Math" panose="02040503050406030204" pitchFamily="18" charset="0"/>
                              </a:rPr>
                              <m:t>𝑑</m:t>
                            </m:r>
                          </m:e>
                          <m:sub>
                            <m:r>
                              <a:rPr lang="es-E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  <m:r>
                          <a:rPr lang="es-ES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s-E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s-ES" sz="1100" b="0" i="1">
                                <a:latin typeface="Cambria Math" panose="02040503050406030204" pitchFamily="18" charset="0"/>
                              </a:rPr>
                              <m:t>𝑑</m:t>
                            </m:r>
                          </m:e>
                          <m:sub>
                            <m:r>
                              <a:rPr lang="es-ES" sz="11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</m:num>
                      <m:den>
                        <m:r>
                          <a:rPr lang="es-ES" sz="1100" b="0" i="1">
                            <a:latin typeface="Cambria Math" panose="02040503050406030204" pitchFamily="18" charset="0"/>
                          </a:rPr>
                          <m:t>8000 </m:t>
                        </m:r>
                        <m:r>
                          <a:rPr lang="es-ES" sz="1100" b="0" i="1">
                            <a:latin typeface="Cambria Math" panose="02040503050406030204" pitchFamily="18" charset="0"/>
                          </a:rPr>
                          <m:t>𝑙𝑛</m:t>
                        </m:r>
                        <m:f>
                          <m:fPr>
                            <m:ctrlPr>
                              <a:rPr lang="es-ES" sz="1100" b="0" i="1">
                                <a:latin typeface="Cambria Math" panose="02040503050406030204" pitchFamily="18" charset="0"/>
                              </a:rPr>
                            </m:ctrlPr>
                          </m:fPr>
                          <m:num>
                            <m:sSub>
                              <m:sSubPr>
                                <m:ctrlPr>
                                  <a:rPr lang="es-ES" sz="1100" b="0" i="1"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s-ES" sz="1100" b="0" i="1">
                                    <a:latin typeface="Cambria Math" panose="02040503050406030204" pitchFamily="18" charset="0"/>
                                  </a:rPr>
                                  <m:t>𝑣</m:t>
                                </m:r>
                              </m:e>
                              <m:sub>
                                <m:r>
                                  <a:rPr lang="es-ES" sz="1100" b="0" i="1">
                                    <a:latin typeface="Cambria Math" panose="02040503050406030204" pitchFamily="18" charset="0"/>
                                  </a:rPr>
                                  <m:t>1</m:t>
                                </m:r>
                              </m:sub>
                            </m:sSub>
                          </m:num>
                          <m:den>
                            <m:sSub>
                              <m:sSubPr>
                                <m:ctrlPr>
                                  <a:rPr lang="es-ES" sz="1100" b="0" i="1"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s-ES" sz="1100" b="0" i="1">
                                    <a:latin typeface="Cambria Math" panose="02040503050406030204" pitchFamily="18" charset="0"/>
                                  </a:rPr>
                                  <m:t>𝑣</m:t>
                                </m:r>
                              </m:e>
                              <m:sub>
                                <m:r>
                                  <a:rPr lang="es-ES" sz="1100" b="0" i="1">
                                    <a:latin typeface="Cambria Math" panose="02040503050406030204" pitchFamily="18" charset="0"/>
                                  </a:rPr>
                                  <m:t>2</m:t>
                                </m:r>
                              </m:sub>
                            </m:sSub>
                          </m:den>
                        </m:f>
                      </m:den>
                    </m:f>
                  </m:oMath>
                </m:oMathPara>
              </a14:m>
              <a:endParaRPr lang="es-ES" sz="1100"/>
            </a:p>
          </xdr:txBody>
        </xdr:sp>
      </mc:Choice>
      <mc:Fallback xmlns="">
        <xdr:sp macro="" textlink="">
          <xdr:nvSpPr>
            <xdr:cNvPr id="2" name="CuadroTexto 1"/>
            <xdr:cNvSpPr txBox="1"/>
          </xdr:nvSpPr>
          <xdr:spPr>
            <a:xfrm>
              <a:off x="6758940" y="4613910"/>
              <a:ext cx="1034321" cy="45794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ES" sz="1100" b="0" i="0">
                  <a:latin typeface="Cambria Math" panose="02040503050406030204" pitchFamily="18" charset="0"/>
                </a:rPr>
                <a:t>𝐵𝐶=(𝑑_2−𝑑_1)/(8000 𝑙𝑛 𝑣_1/𝑣_2 )</a:t>
              </a:r>
              <a:endParaRPr lang="es-ES" sz="1100"/>
            </a:p>
          </xdr:txBody>
        </xdr:sp>
      </mc:Fallback>
    </mc:AlternateContent>
    <xdr:clientData/>
  </xdr:oneCellAnchor>
  <xdr:oneCellAnchor>
    <xdr:from>
      <xdr:col>8</xdr:col>
      <xdr:colOff>342900</xdr:colOff>
      <xdr:row>13</xdr:row>
      <xdr:rowOff>0</xdr:rowOff>
    </xdr:from>
    <xdr:ext cx="65" cy="172227"/>
    <xdr:sp macro="" textlink="">
      <xdr:nvSpPr>
        <xdr:cNvPr id="3" name="CuadroTexto 2"/>
        <xdr:cNvSpPr txBox="1"/>
      </xdr:nvSpPr>
      <xdr:spPr>
        <a:xfrm>
          <a:off x="6758940" y="2419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8</xdr:col>
      <xdr:colOff>777240</xdr:colOff>
      <xdr:row>27</xdr:row>
      <xdr:rowOff>171450</xdr:rowOff>
    </xdr:from>
    <xdr:ext cx="1864100" cy="3524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CuadroTexto 3"/>
            <xdr:cNvSpPr txBox="1"/>
          </xdr:nvSpPr>
          <xdr:spPr>
            <a:xfrm>
              <a:off x="7193280" y="7334250"/>
              <a:ext cx="1864100" cy="3524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ES" sz="1100" b="0" i="1">
                        <a:latin typeface="Cambria Math" panose="02040503050406030204" pitchFamily="18" charset="0"/>
                      </a:rPr>
                      <m:t>𝐵𝐶</m:t>
                    </m:r>
                    <m:r>
                      <a:rPr lang="es-E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E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ES" sz="1100" b="0" i="1">
                            <a:latin typeface="Cambria Math" panose="02040503050406030204" pitchFamily="18" charset="0"/>
                          </a:rPr>
                          <m:t>𝑀</m:t>
                        </m:r>
                        <m:r>
                          <a:rPr lang="es-ES" sz="1100" b="0" i="1"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es-ES" sz="1100" b="0" i="1">
                            <a:latin typeface="Cambria Math" panose="02040503050406030204" pitchFamily="18" charset="0"/>
                          </a:rPr>
                          <m:t>𝑘𝑔</m:t>
                        </m:r>
                        <m:r>
                          <a:rPr lang="es-ES" sz="1100" b="0" i="1">
                            <a:latin typeface="Cambria Math" panose="02040503050406030204" pitchFamily="18" charset="0"/>
                          </a:rPr>
                          <m:t>)</m:t>
                        </m:r>
                      </m:num>
                      <m:den>
                        <m:r>
                          <a:rPr lang="es-ES" sz="1100" b="0" i="1">
                            <a:latin typeface="Cambria Math" panose="02040503050406030204" pitchFamily="18" charset="0"/>
                          </a:rPr>
                          <m:t>𝐶𝐹</m:t>
                        </m:r>
                        <m:r>
                          <a:rPr lang="es-ES" sz="1100" b="0" i="1">
                            <a:latin typeface="Cambria Math" panose="02040503050406030204" pitchFamily="18" charset="0"/>
                          </a:rPr>
                          <m:t>.×</m:t>
                        </m:r>
                        <m:sSup>
                          <m:sSupPr>
                            <m:ctrlPr>
                              <a:rPr lang="es-E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s-E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𝑑</m:t>
                            </m:r>
                          </m:e>
                          <m:sup>
                            <m:r>
                              <a:rPr lang="es-E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  <m:r>
                          <a:rPr lang="es-E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(</m:t>
                        </m:r>
                        <m:r>
                          <a:rPr lang="es-E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𝑚</m:t>
                        </m:r>
                        <m:r>
                          <a:rPr lang="es-E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)</m:t>
                        </m:r>
                      </m:den>
                    </m:f>
                    <m:r>
                      <a:rPr lang="es-E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×0,001419</m:t>
                    </m:r>
                  </m:oMath>
                </m:oMathPara>
              </a14:m>
              <a:endParaRPr lang="es-ES" sz="1100"/>
            </a:p>
          </xdr:txBody>
        </xdr:sp>
      </mc:Choice>
      <mc:Fallback xmlns="">
        <xdr:sp macro="" textlink="">
          <xdr:nvSpPr>
            <xdr:cNvPr id="4" name="CuadroTexto 3"/>
            <xdr:cNvSpPr txBox="1"/>
          </xdr:nvSpPr>
          <xdr:spPr>
            <a:xfrm>
              <a:off x="7193280" y="7334250"/>
              <a:ext cx="1864100" cy="3524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ES" sz="1100" b="0" i="0">
                  <a:latin typeface="Cambria Math" panose="02040503050406030204" pitchFamily="18" charset="0"/>
                </a:rPr>
                <a:t>𝐵𝐶=(𝑀(𝑘𝑔))/(𝐶𝐹.</a:t>
              </a:r>
              <a:r>
                <a:rPr lang="es-E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×𝑑^2 (𝑚))×0,001419</a:t>
              </a:r>
              <a:endParaRPr lang="es-ES" sz="1100"/>
            </a:p>
          </xdr:txBody>
        </xdr:sp>
      </mc:Fallback>
    </mc:AlternateContent>
    <xdr:clientData/>
  </xdr:oneCellAnchor>
  <xdr:oneCellAnchor>
    <xdr:from>
      <xdr:col>8</xdr:col>
      <xdr:colOff>114300</xdr:colOff>
      <xdr:row>33</xdr:row>
      <xdr:rowOff>63916</xdr:rowOff>
    </xdr:from>
    <xdr:ext cx="670560" cy="262380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" name="CuadroTexto 4"/>
            <xdr:cNvSpPr txBox="1"/>
          </xdr:nvSpPr>
          <xdr:spPr>
            <a:xfrm>
              <a:off x="6530340" y="6159916"/>
              <a:ext cx="670560" cy="2623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ES" sz="1100" b="0"/>
                <a:t>CF</a:t>
              </a:r>
              <a14:m>
                <m:oMath xmlns:m="http://schemas.openxmlformats.org/officeDocument/2006/math">
                  <m:r>
                    <a:rPr lang="es-ES" sz="1100" b="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s-ES" sz="11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sSub>
                        <m:sSubPr>
                          <m:ctrlPr>
                            <a:rPr lang="es-ES" sz="1100" b="0" i="1">
                              <a:latin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a:rPr lang="es-ES" sz="1100" b="0" i="1">
                              <a:latin typeface="Cambria Math" panose="02040503050406030204" pitchFamily="18" charset="0"/>
                            </a:rPr>
                            <m:t>𝐶</m:t>
                          </m:r>
                        </m:e>
                        <m:sub>
                          <m:r>
                            <a:rPr lang="es-ES" sz="1100" b="0" i="1">
                              <a:latin typeface="Cambria Math" panose="02040503050406030204" pitchFamily="18" charset="0"/>
                            </a:rPr>
                            <m:t>𝑎𝑟𝑟</m:t>
                          </m:r>
                        </m:sub>
                      </m:sSub>
                    </m:num>
                    <m:den>
                      <m:sSub>
                        <m:sSubPr>
                          <m:ctrlPr>
                            <a:rPr lang="es-ES" sz="1100" b="0" i="1">
                              <a:latin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a:rPr lang="es-ES" sz="1100" b="0" i="1">
                              <a:latin typeface="Cambria Math" panose="02040503050406030204" pitchFamily="18" charset="0"/>
                            </a:rPr>
                            <m:t>𝐶</m:t>
                          </m:r>
                        </m:e>
                        <m:sub>
                          <m:r>
                            <a:rPr lang="es-ES" sz="1100" b="0" i="1">
                              <a:latin typeface="Cambria Math" panose="02040503050406030204" pitchFamily="18" charset="0"/>
                            </a:rPr>
                            <m:t>𝐺</m:t>
                          </m:r>
                          <m:r>
                            <a:rPr lang="es-ES" sz="1100" b="0" i="1">
                              <a:latin typeface="Cambria Math" panose="02040503050406030204" pitchFamily="18" charset="0"/>
                            </a:rPr>
                            <m:t>1</m:t>
                          </m:r>
                        </m:sub>
                      </m:sSub>
                    </m:den>
                  </m:f>
                </m:oMath>
              </a14:m>
              <a:endParaRPr lang="es-ES" sz="1100"/>
            </a:p>
          </xdr:txBody>
        </xdr:sp>
      </mc:Choice>
      <mc:Fallback>
        <xdr:sp macro="" textlink="">
          <xdr:nvSpPr>
            <xdr:cNvPr id="5" name="CuadroTexto 4"/>
            <xdr:cNvSpPr txBox="1"/>
          </xdr:nvSpPr>
          <xdr:spPr>
            <a:xfrm>
              <a:off x="6530340" y="6159916"/>
              <a:ext cx="670560" cy="2623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ES" sz="1100" b="0"/>
                <a:t>CF</a:t>
              </a:r>
              <a:r>
                <a:rPr lang="es-ES" sz="1100" b="0" i="0">
                  <a:latin typeface="Cambria Math" panose="02040503050406030204" pitchFamily="18" charset="0"/>
                </a:rPr>
                <a:t>=𝐶_𝑎𝑟𝑟/𝐶_𝐺1 </a:t>
              </a:r>
              <a:endParaRPr lang="es-ES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opLeftCell="A28" workbookViewId="0">
      <selection activeCell="O14" sqref="O14"/>
    </sheetView>
  </sheetViews>
  <sheetFormatPr baseColWidth="10" defaultRowHeight="14.4" x14ac:dyDescent="0.3"/>
  <sheetData>
    <row r="1" spans="1:14" x14ac:dyDescent="0.3">
      <c r="A1" s="86" t="s">
        <v>0</v>
      </c>
      <c r="B1" s="86"/>
      <c r="C1" s="86"/>
      <c r="D1" s="86"/>
      <c r="E1" s="86"/>
      <c r="F1" s="86"/>
      <c r="G1" s="86"/>
      <c r="H1" s="86"/>
      <c r="I1" s="86"/>
    </row>
    <row r="2" spans="1:14" ht="15" thickBot="1" x14ac:dyDescent="0.35">
      <c r="D2" s="89" t="s">
        <v>14</v>
      </c>
      <c r="E2" s="89"/>
    </row>
    <row r="3" spans="1:14" x14ac:dyDescent="0.3">
      <c r="A3" s="2"/>
      <c r="B3" s="93" t="s">
        <v>25</v>
      </c>
      <c r="C3" s="94"/>
      <c r="D3" s="94"/>
      <c r="E3" s="94"/>
      <c r="F3" s="94"/>
      <c r="G3" s="94"/>
      <c r="H3" s="94"/>
      <c r="I3" s="94"/>
      <c r="J3" s="94"/>
      <c r="K3" s="95"/>
      <c r="L3" s="87" t="s">
        <v>12</v>
      </c>
      <c r="M3" s="87"/>
      <c r="N3" s="88"/>
    </row>
    <row r="4" spans="1:14" x14ac:dyDescent="0.3">
      <c r="A4" s="3"/>
      <c r="B4" s="74" t="s">
        <v>16</v>
      </c>
      <c r="C4" s="74"/>
      <c r="D4" s="75" t="s">
        <v>21</v>
      </c>
      <c r="E4" s="75"/>
      <c r="F4" s="76" t="s">
        <v>22</v>
      </c>
      <c r="G4" s="76"/>
      <c r="H4" s="85" t="s">
        <v>23</v>
      </c>
      <c r="I4" s="85"/>
      <c r="J4" s="78" t="s">
        <v>24</v>
      </c>
      <c r="K4" s="78"/>
      <c r="L4" s="79" t="s">
        <v>13</v>
      </c>
      <c r="M4" s="80"/>
      <c r="N4" s="81"/>
    </row>
    <row r="5" spans="1:14" x14ac:dyDescent="0.3">
      <c r="A5" s="4" t="s">
        <v>1</v>
      </c>
      <c r="B5" s="12" t="s">
        <v>10</v>
      </c>
      <c r="C5" s="12" t="s">
        <v>11</v>
      </c>
      <c r="D5" s="13" t="s">
        <v>10</v>
      </c>
      <c r="E5" s="13" t="s">
        <v>11</v>
      </c>
      <c r="F5" s="14" t="s">
        <v>10</v>
      </c>
      <c r="G5" s="14" t="s">
        <v>11</v>
      </c>
      <c r="H5" s="15" t="s">
        <v>10</v>
      </c>
      <c r="I5" s="15" t="s">
        <v>11</v>
      </c>
      <c r="J5" s="16" t="s">
        <v>10</v>
      </c>
      <c r="K5" s="16" t="s">
        <v>11</v>
      </c>
      <c r="L5" s="79" t="s">
        <v>15</v>
      </c>
      <c r="M5" s="80"/>
      <c r="N5" s="81"/>
    </row>
    <row r="6" spans="1:14" ht="14.4" customHeight="1" x14ac:dyDescent="0.3">
      <c r="A6" s="4" t="s">
        <v>2</v>
      </c>
      <c r="B6" s="12">
        <v>-12</v>
      </c>
      <c r="C6" s="12">
        <v>0</v>
      </c>
      <c r="D6" s="17">
        <v>-9</v>
      </c>
      <c r="E6" s="17">
        <v>0</v>
      </c>
      <c r="F6" s="18">
        <v>0</v>
      </c>
      <c r="G6" s="18">
        <v>0</v>
      </c>
      <c r="H6" s="19"/>
      <c r="I6" s="19"/>
      <c r="J6" s="20">
        <v>-7</v>
      </c>
      <c r="K6" s="20">
        <v>-4</v>
      </c>
      <c r="L6" s="90" t="s">
        <v>17</v>
      </c>
      <c r="M6" s="91"/>
      <c r="N6" s="92"/>
    </row>
    <row r="7" spans="1:14" x14ac:dyDescent="0.3">
      <c r="A7" s="4" t="s">
        <v>3</v>
      </c>
      <c r="B7" s="12">
        <v>0</v>
      </c>
      <c r="C7" s="12">
        <v>-0.5</v>
      </c>
      <c r="D7" s="17">
        <v>0</v>
      </c>
      <c r="E7" s="17">
        <v>0</v>
      </c>
      <c r="F7" s="18">
        <v>7</v>
      </c>
      <c r="G7" s="18">
        <v>0</v>
      </c>
      <c r="H7" s="19"/>
      <c r="I7" s="19"/>
      <c r="J7" s="20">
        <v>1</v>
      </c>
      <c r="K7" s="20">
        <v>0</v>
      </c>
      <c r="L7" s="79" t="s">
        <v>18</v>
      </c>
      <c r="M7" s="80"/>
      <c r="N7" s="81"/>
    </row>
    <row r="8" spans="1:14" x14ac:dyDescent="0.3">
      <c r="A8" s="4" t="s">
        <v>5</v>
      </c>
      <c r="B8" s="12">
        <v>4</v>
      </c>
      <c r="C8" s="12">
        <v>0</v>
      </c>
      <c r="D8" s="17"/>
      <c r="E8" s="17"/>
      <c r="F8" s="18"/>
      <c r="G8" s="18"/>
      <c r="H8" s="19"/>
      <c r="I8" s="19"/>
      <c r="J8" s="20"/>
      <c r="K8" s="20"/>
      <c r="L8" s="79" t="s">
        <v>19</v>
      </c>
      <c r="M8" s="80"/>
      <c r="N8" s="81"/>
    </row>
    <row r="9" spans="1:14" ht="15" thickBot="1" x14ac:dyDescent="0.35">
      <c r="A9" s="4" t="s">
        <v>4</v>
      </c>
      <c r="B9" s="12">
        <v>12</v>
      </c>
      <c r="C9" s="12">
        <v>0</v>
      </c>
      <c r="D9" s="17">
        <v>11</v>
      </c>
      <c r="E9" s="17">
        <v>0</v>
      </c>
      <c r="F9" s="18">
        <v>15</v>
      </c>
      <c r="G9" s="18">
        <v>-1</v>
      </c>
      <c r="H9" s="19"/>
      <c r="I9" s="19"/>
      <c r="J9" s="20">
        <v>13</v>
      </c>
      <c r="K9" s="20">
        <v>-2</v>
      </c>
      <c r="L9" s="82" t="s">
        <v>20</v>
      </c>
      <c r="M9" s="83"/>
      <c r="N9" s="84"/>
    </row>
    <row r="10" spans="1:14" x14ac:dyDescent="0.3">
      <c r="A10" s="4" t="s">
        <v>6</v>
      </c>
      <c r="B10" s="12">
        <v>26</v>
      </c>
      <c r="C10" s="12">
        <v>-4</v>
      </c>
      <c r="D10" s="17">
        <v>23</v>
      </c>
      <c r="E10" s="17">
        <v>0</v>
      </c>
      <c r="F10" s="18">
        <v>26</v>
      </c>
      <c r="G10" s="18">
        <v>-1</v>
      </c>
      <c r="H10" s="19"/>
      <c r="I10" s="19"/>
      <c r="J10" s="20">
        <v>31</v>
      </c>
      <c r="K10" s="20">
        <v>0</v>
      </c>
    </row>
    <row r="11" spans="1:14" x14ac:dyDescent="0.3">
      <c r="A11" s="4" t="s">
        <v>7</v>
      </c>
      <c r="B11" s="12">
        <v>40</v>
      </c>
      <c r="C11" s="12">
        <v>-7</v>
      </c>
      <c r="D11" s="17">
        <v>37</v>
      </c>
      <c r="E11" s="17">
        <v>0</v>
      </c>
      <c r="F11" s="18">
        <v>45</v>
      </c>
      <c r="G11" s="18">
        <v>-4</v>
      </c>
      <c r="H11" s="19"/>
      <c r="I11" s="19"/>
      <c r="J11" s="20">
        <v>39</v>
      </c>
      <c r="K11" s="20">
        <v>0</v>
      </c>
    </row>
    <row r="12" spans="1:14" x14ac:dyDescent="0.3">
      <c r="A12" s="4" t="s">
        <v>8</v>
      </c>
      <c r="B12" s="12">
        <v>49</v>
      </c>
      <c r="C12" s="12">
        <v>-4</v>
      </c>
      <c r="D12" s="17">
        <v>49</v>
      </c>
      <c r="E12" s="17">
        <v>0</v>
      </c>
      <c r="F12" s="18">
        <v>54</v>
      </c>
      <c r="G12" s="18">
        <v>0</v>
      </c>
      <c r="H12" s="19"/>
      <c r="I12" s="19"/>
      <c r="J12" s="20">
        <v>50</v>
      </c>
      <c r="K12" s="20">
        <v>-5</v>
      </c>
    </row>
    <row r="13" spans="1:14" ht="15" thickBot="1" x14ac:dyDescent="0.35">
      <c r="A13" s="5" t="s">
        <v>9</v>
      </c>
      <c r="B13" s="12">
        <v>66</v>
      </c>
      <c r="C13" s="12">
        <v>-8</v>
      </c>
      <c r="D13" s="17">
        <v>66</v>
      </c>
      <c r="E13" s="17">
        <v>0</v>
      </c>
      <c r="F13" s="18">
        <v>70</v>
      </c>
      <c r="G13" s="18">
        <v>-1</v>
      </c>
      <c r="H13" s="19"/>
      <c r="I13" s="19"/>
      <c r="J13" s="20">
        <v>67</v>
      </c>
      <c r="K13" s="20">
        <v>-4</v>
      </c>
    </row>
    <row r="14" spans="1:14" ht="15" thickBot="1" x14ac:dyDescent="0.35"/>
    <row r="15" spans="1:14" ht="15" thickBot="1" x14ac:dyDescent="0.35">
      <c r="K15" s="1"/>
    </row>
    <row r="19" spans="1:12" ht="15" thickBot="1" x14ac:dyDescent="0.35"/>
    <row r="20" spans="1:12" x14ac:dyDescent="0.3">
      <c r="A20" s="2"/>
      <c r="B20" s="72" t="s">
        <v>26</v>
      </c>
      <c r="C20" s="73"/>
      <c r="D20" s="73"/>
      <c r="E20" s="73"/>
      <c r="F20" s="73"/>
      <c r="G20" s="73"/>
      <c r="H20" s="73"/>
      <c r="I20" s="73"/>
      <c r="J20" s="73"/>
      <c r="K20" s="73"/>
      <c r="L20" s="6"/>
    </row>
    <row r="21" spans="1:12" x14ac:dyDescent="0.3">
      <c r="A21" s="3"/>
      <c r="B21" s="74" t="s">
        <v>16</v>
      </c>
      <c r="C21" s="74"/>
      <c r="D21" s="75" t="s">
        <v>21</v>
      </c>
      <c r="E21" s="75"/>
      <c r="F21" s="76" t="s">
        <v>22</v>
      </c>
      <c r="G21" s="76"/>
      <c r="H21" s="77" t="s">
        <v>23</v>
      </c>
      <c r="I21" s="77"/>
      <c r="J21" s="78" t="s">
        <v>24</v>
      </c>
      <c r="K21" s="78"/>
    </row>
    <row r="22" spans="1:12" x14ac:dyDescent="0.3">
      <c r="A22" s="4" t="s">
        <v>1</v>
      </c>
      <c r="B22" s="12" t="s">
        <v>10</v>
      </c>
      <c r="C22" s="12" t="s">
        <v>11</v>
      </c>
      <c r="D22" s="13" t="s">
        <v>10</v>
      </c>
      <c r="E22" s="13" t="s">
        <v>11</v>
      </c>
      <c r="F22" s="14" t="s">
        <v>10</v>
      </c>
      <c r="G22" s="14" t="s">
        <v>11</v>
      </c>
      <c r="H22" s="21" t="s">
        <v>10</v>
      </c>
      <c r="I22" s="21" t="s">
        <v>11</v>
      </c>
      <c r="J22" s="16" t="s">
        <v>10</v>
      </c>
      <c r="K22" s="16" t="s">
        <v>11</v>
      </c>
    </row>
    <row r="23" spans="1:12" x14ac:dyDescent="0.3">
      <c r="A23" s="4" t="s">
        <v>2</v>
      </c>
      <c r="B23" s="12"/>
      <c r="C23" s="12"/>
      <c r="D23" s="17"/>
      <c r="E23" s="17"/>
      <c r="F23" s="18"/>
      <c r="G23" s="18"/>
      <c r="H23" s="22"/>
      <c r="I23" s="22"/>
      <c r="J23" s="20"/>
      <c r="K23" s="20"/>
    </row>
    <row r="24" spans="1:12" x14ac:dyDescent="0.3">
      <c r="A24" s="4" t="s">
        <v>3</v>
      </c>
      <c r="B24" s="12"/>
      <c r="C24" s="12"/>
      <c r="D24" s="17"/>
      <c r="E24" s="17"/>
      <c r="F24" s="18"/>
      <c r="G24" s="18"/>
      <c r="H24" s="22"/>
      <c r="I24" s="22"/>
      <c r="J24" s="20"/>
      <c r="K24" s="20"/>
    </row>
    <row r="25" spans="1:12" x14ac:dyDescent="0.3">
      <c r="A25" s="4" t="s">
        <v>5</v>
      </c>
      <c r="B25" s="12"/>
      <c r="C25" s="12"/>
      <c r="D25" s="17"/>
      <c r="E25" s="17"/>
      <c r="F25" s="18"/>
      <c r="G25" s="18"/>
      <c r="H25" s="22"/>
      <c r="I25" s="22"/>
      <c r="J25" s="20"/>
      <c r="K25" s="20"/>
    </row>
    <row r="26" spans="1:12" x14ac:dyDescent="0.3">
      <c r="A26" s="4" t="s">
        <v>4</v>
      </c>
      <c r="B26" s="12"/>
      <c r="C26" s="12"/>
      <c r="D26" s="17"/>
      <c r="E26" s="17"/>
      <c r="F26" s="18"/>
      <c r="G26" s="18"/>
      <c r="H26" s="22"/>
      <c r="I26" s="22"/>
      <c r="J26" s="20"/>
      <c r="K26" s="20"/>
    </row>
    <row r="27" spans="1:12" x14ac:dyDescent="0.3">
      <c r="A27" s="4" t="s">
        <v>6</v>
      </c>
      <c r="B27" s="12"/>
      <c r="C27" s="12"/>
      <c r="D27" s="17"/>
      <c r="E27" s="17"/>
      <c r="F27" s="18"/>
      <c r="G27" s="18"/>
      <c r="H27" s="22"/>
      <c r="I27" s="22"/>
      <c r="J27" s="20"/>
      <c r="K27" s="20"/>
    </row>
    <row r="28" spans="1:12" x14ac:dyDescent="0.3">
      <c r="A28" s="4" t="s">
        <v>7</v>
      </c>
      <c r="B28" s="12"/>
      <c r="C28" s="12"/>
      <c r="D28" s="17"/>
      <c r="E28" s="17"/>
      <c r="F28" s="18"/>
      <c r="G28" s="18"/>
      <c r="H28" s="22"/>
      <c r="I28" s="22"/>
      <c r="J28" s="20"/>
      <c r="K28" s="20"/>
    </row>
    <row r="29" spans="1:12" x14ac:dyDescent="0.3">
      <c r="A29" s="4" t="s">
        <v>8</v>
      </c>
      <c r="B29" s="12"/>
      <c r="C29" s="12"/>
      <c r="D29" s="17"/>
      <c r="E29" s="17"/>
      <c r="F29" s="18"/>
      <c r="G29" s="18"/>
      <c r="H29" s="22"/>
      <c r="I29" s="22"/>
      <c r="J29" s="20"/>
      <c r="K29" s="20"/>
    </row>
    <row r="30" spans="1:12" x14ac:dyDescent="0.3">
      <c r="A30" s="4" t="s">
        <v>9</v>
      </c>
      <c r="B30" s="12"/>
      <c r="C30" s="12"/>
      <c r="D30" s="17"/>
      <c r="E30" s="17"/>
      <c r="F30" s="18"/>
      <c r="G30" s="18"/>
      <c r="H30" s="22"/>
      <c r="I30" s="22"/>
      <c r="J30" s="20"/>
      <c r="K30" s="20"/>
    </row>
    <row r="31" spans="1:12" ht="15" thickBot="1" x14ac:dyDescent="0.35">
      <c r="A31" s="11"/>
      <c r="B31" s="23"/>
      <c r="C31" s="23"/>
      <c r="D31" s="23"/>
      <c r="E31" s="23"/>
      <c r="F31" s="18"/>
      <c r="G31" s="18"/>
      <c r="H31" s="22"/>
      <c r="I31" s="22"/>
      <c r="J31" s="20"/>
      <c r="K31" s="20"/>
    </row>
    <row r="35" spans="1:11" ht="15" thickBot="1" x14ac:dyDescent="0.35"/>
    <row r="36" spans="1:11" x14ac:dyDescent="0.3">
      <c r="A36" s="7"/>
      <c r="B36" s="65" t="s">
        <v>27</v>
      </c>
      <c r="C36" s="66"/>
      <c r="D36" s="66"/>
      <c r="E36" s="66"/>
      <c r="F36" s="66"/>
      <c r="G36" s="66"/>
      <c r="H36" s="66"/>
      <c r="I36" s="66"/>
      <c r="J36" s="66"/>
      <c r="K36" s="67"/>
    </row>
    <row r="37" spans="1:11" x14ac:dyDescent="0.3">
      <c r="A37" s="8"/>
      <c r="B37" s="68" t="s">
        <v>16</v>
      </c>
      <c r="C37" s="68"/>
      <c r="D37" s="69" t="s">
        <v>21</v>
      </c>
      <c r="E37" s="69"/>
      <c r="F37" s="70" t="s">
        <v>22</v>
      </c>
      <c r="G37" s="70"/>
      <c r="H37" s="69" t="s">
        <v>23</v>
      </c>
      <c r="I37" s="69"/>
      <c r="J37" s="71" t="s">
        <v>24</v>
      </c>
      <c r="K37" s="71"/>
    </row>
    <row r="38" spans="1:11" x14ac:dyDescent="0.3">
      <c r="A38" s="9" t="s">
        <v>1</v>
      </c>
      <c r="B38" s="24" t="s">
        <v>10</v>
      </c>
      <c r="C38" s="24" t="s">
        <v>11</v>
      </c>
      <c r="D38" s="25" t="s">
        <v>10</v>
      </c>
      <c r="E38" s="25" t="s">
        <v>11</v>
      </c>
      <c r="F38" s="26" t="s">
        <v>10</v>
      </c>
      <c r="G38" s="26" t="s">
        <v>11</v>
      </c>
      <c r="H38" s="25" t="s">
        <v>10</v>
      </c>
      <c r="I38" s="25" t="s">
        <v>11</v>
      </c>
      <c r="J38" s="27" t="s">
        <v>10</v>
      </c>
      <c r="K38" s="27" t="s">
        <v>11</v>
      </c>
    </row>
    <row r="39" spans="1:11" x14ac:dyDescent="0.3">
      <c r="A39" s="9" t="s">
        <v>2</v>
      </c>
      <c r="B39" s="24"/>
      <c r="C39" s="24"/>
      <c r="D39" s="28"/>
      <c r="E39" s="28"/>
      <c r="F39" s="29"/>
      <c r="G39" s="29"/>
      <c r="H39" s="28"/>
      <c r="I39" s="28"/>
      <c r="J39" s="30"/>
      <c r="K39" s="30"/>
    </row>
    <row r="40" spans="1:11" x14ac:dyDescent="0.3">
      <c r="A40" s="9" t="s">
        <v>3</v>
      </c>
      <c r="B40" s="24"/>
      <c r="C40" s="24"/>
      <c r="D40" s="28"/>
      <c r="E40" s="28"/>
      <c r="F40" s="29"/>
      <c r="G40" s="29"/>
      <c r="H40" s="28">
        <v>2</v>
      </c>
      <c r="I40" s="28">
        <v>-1</v>
      </c>
      <c r="J40" s="30"/>
      <c r="K40" s="30"/>
    </row>
    <row r="41" spans="1:11" x14ac:dyDescent="0.3">
      <c r="A41" s="9" t="s">
        <v>5</v>
      </c>
      <c r="B41" s="24"/>
      <c r="C41" s="24"/>
      <c r="D41" s="28"/>
      <c r="E41" s="28"/>
      <c r="F41" s="29"/>
      <c r="G41" s="29"/>
      <c r="H41" s="28"/>
      <c r="I41" s="28"/>
      <c r="J41" s="30"/>
      <c r="K41" s="30"/>
    </row>
    <row r="42" spans="1:11" x14ac:dyDescent="0.3">
      <c r="A42" s="9" t="s">
        <v>4</v>
      </c>
      <c r="B42" s="24"/>
      <c r="C42" s="24"/>
      <c r="D42" s="28"/>
      <c r="E42" s="28"/>
      <c r="F42" s="29"/>
      <c r="G42" s="29"/>
      <c r="H42" s="28">
        <v>11</v>
      </c>
      <c r="I42" s="28">
        <v>-1</v>
      </c>
      <c r="J42" s="30"/>
      <c r="K42" s="30"/>
    </row>
    <row r="43" spans="1:11" x14ac:dyDescent="0.3">
      <c r="A43" s="9" t="s">
        <v>6</v>
      </c>
      <c r="B43" s="24"/>
      <c r="C43" s="24"/>
      <c r="D43" s="28"/>
      <c r="E43" s="28"/>
      <c r="F43" s="29"/>
      <c r="G43" s="29"/>
      <c r="H43" s="28">
        <v>23</v>
      </c>
      <c r="I43" s="28">
        <v>0</v>
      </c>
      <c r="J43" s="30"/>
      <c r="K43" s="30"/>
    </row>
    <row r="44" spans="1:11" x14ac:dyDescent="0.3">
      <c r="A44" s="9" t="s">
        <v>7</v>
      </c>
      <c r="B44" s="24"/>
      <c r="C44" s="24"/>
      <c r="D44" s="28"/>
      <c r="E44" s="28"/>
      <c r="F44" s="29"/>
      <c r="G44" s="29"/>
      <c r="H44" s="28">
        <v>33</v>
      </c>
      <c r="I44" s="28">
        <v>1</v>
      </c>
      <c r="J44" s="30"/>
      <c r="K44" s="30"/>
    </row>
    <row r="45" spans="1:11" x14ac:dyDescent="0.3">
      <c r="A45" s="9" t="s">
        <v>8</v>
      </c>
      <c r="B45" s="24"/>
      <c r="C45" s="24"/>
      <c r="D45" s="28"/>
      <c r="E45" s="28"/>
      <c r="F45" s="29"/>
      <c r="G45" s="29"/>
      <c r="H45" s="28">
        <v>50</v>
      </c>
      <c r="I45" s="28">
        <v>0</v>
      </c>
      <c r="J45" s="30"/>
      <c r="K45" s="30"/>
    </row>
    <row r="46" spans="1:11" ht="15" thickBot="1" x14ac:dyDescent="0.35">
      <c r="A46" s="10" t="s">
        <v>9</v>
      </c>
      <c r="B46" s="24"/>
      <c r="C46" s="24"/>
      <c r="D46" s="28"/>
      <c r="E46" s="28"/>
      <c r="F46" s="29"/>
      <c r="G46" s="29"/>
      <c r="H46" s="28">
        <v>65</v>
      </c>
      <c r="I46" s="28">
        <v>0</v>
      </c>
      <c r="J46" s="30"/>
      <c r="K46" s="30"/>
    </row>
  </sheetData>
  <mergeCells count="27">
    <mergeCell ref="A1:I1"/>
    <mergeCell ref="L3:N3"/>
    <mergeCell ref="L4:N4"/>
    <mergeCell ref="D2:E2"/>
    <mergeCell ref="L6:N6"/>
    <mergeCell ref="B3:K3"/>
    <mergeCell ref="B4:C4"/>
    <mergeCell ref="L8:N8"/>
    <mergeCell ref="L9:N9"/>
    <mergeCell ref="D4:E4"/>
    <mergeCell ref="F4:G4"/>
    <mergeCell ref="H4:I4"/>
    <mergeCell ref="L5:N5"/>
    <mergeCell ref="L7:N7"/>
    <mergeCell ref="J4:K4"/>
    <mergeCell ref="B20:K20"/>
    <mergeCell ref="B21:C21"/>
    <mergeCell ref="D21:E21"/>
    <mergeCell ref="F21:G21"/>
    <mergeCell ref="H21:I21"/>
    <mergeCell ref="J21:K21"/>
    <mergeCell ref="B36:K36"/>
    <mergeCell ref="B37:C37"/>
    <mergeCell ref="D37:E37"/>
    <mergeCell ref="F37:G37"/>
    <mergeCell ref="H37:I37"/>
    <mergeCell ref="J37:K37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"/>
  <sheetViews>
    <sheetView tabSelected="1" topLeftCell="E16" workbookViewId="0">
      <selection activeCell="T43" sqref="T43"/>
    </sheetView>
  </sheetViews>
  <sheetFormatPr baseColWidth="10" defaultRowHeight="14.4" x14ac:dyDescent="0.3"/>
  <cols>
    <col min="4" max="4" width="12.6640625" bestFit="1" customWidth="1"/>
  </cols>
  <sheetData>
    <row r="1" spans="1:19" x14ac:dyDescent="0.3">
      <c r="C1" s="112" t="s">
        <v>43</v>
      </c>
      <c r="D1" s="112"/>
      <c r="E1" s="112"/>
      <c r="F1" s="112"/>
      <c r="G1" s="112"/>
      <c r="H1" s="112"/>
      <c r="I1" s="112"/>
    </row>
    <row r="2" spans="1:19" x14ac:dyDescent="0.3">
      <c r="A2" s="38" t="s">
        <v>37</v>
      </c>
      <c r="B2" s="113" t="s">
        <v>30</v>
      </c>
      <c r="C2" s="114"/>
      <c r="D2" s="115"/>
      <c r="E2" s="108" t="s">
        <v>31</v>
      </c>
      <c r="F2" s="109"/>
      <c r="G2" s="110"/>
      <c r="H2" s="113" t="s">
        <v>32</v>
      </c>
      <c r="I2" s="114"/>
      <c r="J2" s="115"/>
      <c r="K2" s="108" t="s">
        <v>33</v>
      </c>
      <c r="L2" s="109"/>
      <c r="M2" s="110"/>
      <c r="N2" s="113" t="s">
        <v>34</v>
      </c>
      <c r="O2" s="114"/>
      <c r="P2" s="115"/>
      <c r="Q2" s="108" t="s">
        <v>35</v>
      </c>
      <c r="R2" s="109"/>
      <c r="S2" s="110"/>
    </row>
    <row r="3" spans="1:19" x14ac:dyDescent="0.3">
      <c r="B3" s="31" t="s">
        <v>28</v>
      </c>
      <c r="C3" s="31" t="s">
        <v>29</v>
      </c>
      <c r="D3" s="31" t="s">
        <v>38</v>
      </c>
      <c r="E3" s="32" t="s">
        <v>28</v>
      </c>
      <c r="F3" s="32" t="s">
        <v>29</v>
      </c>
      <c r="G3" s="32" t="s">
        <v>38</v>
      </c>
      <c r="H3" s="31" t="s">
        <v>28</v>
      </c>
      <c r="I3" s="31" t="s">
        <v>29</v>
      </c>
      <c r="J3" s="31" t="s">
        <v>38</v>
      </c>
      <c r="K3" s="32" t="s">
        <v>28</v>
      </c>
      <c r="L3" s="32" t="s">
        <v>29</v>
      </c>
      <c r="M3" s="32" t="s">
        <v>38</v>
      </c>
      <c r="N3" s="31" t="s">
        <v>28</v>
      </c>
      <c r="O3" s="31" t="s">
        <v>29</v>
      </c>
      <c r="P3" s="31" t="s">
        <v>38</v>
      </c>
      <c r="Q3" s="32" t="s">
        <v>28</v>
      </c>
      <c r="R3" s="32" t="s">
        <v>29</v>
      </c>
      <c r="S3" s="32" t="s">
        <v>38</v>
      </c>
    </row>
    <row r="4" spans="1:19" x14ac:dyDescent="0.3">
      <c r="A4">
        <v>1</v>
      </c>
      <c r="B4" s="33"/>
      <c r="C4" s="33">
        <v>327.39999999999998</v>
      </c>
      <c r="D4" s="33"/>
      <c r="E4" s="34">
        <v>329</v>
      </c>
      <c r="F4" s="34">
        <v>325.5</v>
      </c>
      <c r="G4" s="34">
        <v>1</v>
      </c>
      <c r="H4" s="33">
        <v>322</v>
      </c>
      <c r="I4" s="33"/>
      <c r="J4" s="33"/>
      <c r="K4" s="34">
        <v>317</v>
      </c>
      <c r="L4" s="34">
        <v>294.7</v>
      </c>
      <c r="M4" s="34">
        <v>0.14000000000000001</v>
      </c>
      <c r="N4" s="33">
        <v>327</v>
      </c>
      <c r="O4" s="33">
        <v>319.60000000000002</v>
      </c>
      <c r="P4" s="33">
        <v>0.53</v>
      </c>
      <c r="Q4" s="34">
        <v>305</v>
      </c>
      <c r="R4" s="34">
        <v>299.39999999999998</v>
      </c>
      <c r="S4" s="34">
        <v>0.53</v>
      </c>
    </row>
    <row r="5" spans="1:19" x14ac:dyDescent="0.3">
      <c r="A5">
        <v>2</v>
      </c>
      <c r="B5" s="33">
        <v>315</v>
      </c>
      <c r="C5" s="33">
        <v>307.8</v>
      </c>
      <c r="D5" s="33">
        <v>0.46</v>
      </c>
      <c r="E5" s="34">
        <v>317</v>
      </c>
      <c r="F5" s="34">
        <v>312.7</v>
      </c>
      <c r="G5" s="34">
        <v>0.8</v>
      </c>
      <c r="H5" s="33">
        <v>320</v>
      </c>
      <c r="I5" s="33">
        <v>312.39999999999998</v>
      </c>
      <c r="J5" s="35">
        <v>0.375</v>
      </c>
      <c r="K5" s="34">
        <v>311</v>
      </c>
      <c r="L5" s="34">
        <v>297.7</v>
      </c>
      <c r="M5" s="34">
        <v>0.23</v>
      </c>
      <c r="N5" s="33">
        <v>332</v>
      </c>
      <c r="O5" s="33">
        <v>321.39999999999998</v>
      </c>
      <c r="P5" s="33">
        <v>0.38500000000000001</v>
      </c>
      <c r="Q5" s="34">
        <v>300</v>
      </c>
      <c r="R5" s="34">
        <v>294.10000000000002</v>
      </c>
      <c r="S5" s="34">
        <v>0.47</v>
      </c>
    </row>
    <row r="6" spans="1:19" x14ac:dyDescent="0.3">
      <c r="A6">
        <v>3</v>
      </c>
      <c r="B6" s="33">
        <v>312</v>
      </c>
      <c r="C6" s="33">
        <v>304.8</v>
      </c>
      <c r="D6" s="33">
        <v>0.44</v>
      </c>
      <c r="E6" s="34">
        <v>315</v>
      </c>
      <c r="F6" s="34">
        <v>306.39999999999998</v>
      </c>
      <c r="G6" s="34">
        <v>0.39</v>
      </c>
      <c r="H6" s="33">
        <v>316</v>
      </c>
      <c r="I6" s="33">
        <v>315.89999999999998</v>
      </c>
      <c r="J6" s="33">
        <v>1</v>
      </c>
      <c r="K6" s="34">
        <v>316</v>
      </c>
      <c r="L6" s="34">
        <v>308.2</v>
      </c>
      <c r="M6" s="34">
        <v>0.43</v>
      </c>
      <c r="N6" s="33">
        <v>326</v>
      </c>
      <c r="O6" s="33">
        <v>312.7</v>
      </c>
      <c r="P6" s="33"/>
      <c r="Q6" s="34">
        <v>306</v>
      </c>
      <c r="R6" s="34">
        <v>299.10000000000002</v>
      </c>
      <c r="S6" s="34">
        <v>0.43</v>
      </c>
    </row>
    <row r="7" spans="1:19" x14ac:dyDescent="0.3">
      <c r="A7">
        <v>4</v>
      </c>
      <c r="B7" s="33">
        <v>316</v>
      </c>
      <c r="C7" s="33">
        <v>307.8</v>
      </c>
      <c r="D7" s="33">
        <v>0.41</v>
      </c>
      <c r="E7" s="34">
        <v>322</v>
      </c>
      <c r="F7" s="34">
        <v>312.7</v>
      </c>
      <c r="G7" s="34">
        <v>0.39</v>
      </c>
      <c r="H7" s="33">
        <v>318</v>
      </c>
      <c r="I7" s="33"/>
      <c r="J7" s="33"/>
      <c r="K7" s="34">
        <v>321</v>
      </c>
      <c r="L7" s="34"/>
      <c r="M7" s="34"/>
      <c r="N7" s="33">
        <v>325</v>
      </c>
      <c r="O7" s="33">
        <v>315.89999999999998</v>
      </c>
      <c r="P7" s="33">
        <v>0.41499999999999998</v>
      </c>
      <c r="Q7" s="34">
        <v>302</v>
      </c>
      <c r="R7" s="34">
        <v>303.8</v>
      </c>
      <c r="S7" s="34"/>
    </row>
    <row r="8" spans="1:19" x14ac:dyDescent="0.3">
      <c r="A8">
        <v>5</v>
      </c>
      <c r="B8" s="33">
        <v>312</v>
      </c>
      <c r="C8" s="33">
        <v>305</v>
      </c>
      <c r="D8" s="33">
        <v>0.46</v>
      </c>
      <c r="E8" s="34">
        <v>321</v>
      </c>
      <c r="F8" s="34">
        <v>313.39999999999998</v>
      </c>
      <c r="G8" s="34">
        <v>0.47499999999999998</v>
      </c>
      <c r="H8" s="33">
        <v>320</v>
      </c>
      <c r="I8" s="33">
        <v>316.10000000000002</v>
      </c>
      <c r="J8" s="33">
        <v>0.9</v>
      </c>
      <c r="K8" s="34">
        <v>303</v>
      </c>
      <c r="L8" s="34">
        <v>295.89999999999998</v>
      </c>
      <c r="M8" s="34">
        <v>0.4</v>
      </c>
      <c r="N8" s="33">
        <v>334</v>
      </c>
      <c r="O8" s="33">
        <v>330.7</v>
      </c>
      <c r="P8" s="33"/>
      <c r="Q8" s="34">
        <v>304</v>
      </c>
      <c r="R8" s="34">
        <v>295.7</v>
      </c>
      <c r="S8" s="34"/>
    </row>
    <row r="9" spans="1:19" x14ac:dyDescent="0.3">
      <c r="A9" t="s">
        <v>40</v>
      </c>
      <c r="D9">
        <f>AVERAGE(D5:D8)</f>
        <v>0.4425</v>
      </c>
      <c r="G9">
        <f>AVERAGE(G4:G8)</f>
        <v>0.61099999999999999</v>
      </c>
      <c r="J9">
        <f>AVERAGE(J4:J8)</f>
        <v>0.7583333333333333</v>
      </c>
      <c r="M9">
        <f>AVERAGE(M4:M8)</f>
        <v>0.30000000000000004</v>
      </c>
      <c r="P9">
        <f>AVERAGE(P4:P8)</f>
        <v>0.44333333333333336</v>
      </c>
      <c r="S9">
        <f>AVERAGE(S4:S8)</f>
        <v>0.47666666666666663</v>
      </c>
    </row>
    <row r="10" spans="1:19" x14ac:dyDescent="0.3">
      <c r="A10" t="s">
        <v>41</v>
      </c>
      <c r="B10">
        <f>AVERAGE(B4:B8)</f>
        <v>313.75</v>
      </c>
      <c r="C10">
        <f>AVERAGE(C4:C8)</f>
        <v>310.56</v>
      </c>
      <c r="D10" s="46"/>
      <c r="E10">
        <f>AVERAGE(E4:E8)</f>
        <v>320.8</v>
      </c>
      <c r="F10">
        <f>AVERAGE(F4:F8)</f>
        <v>314.14</v>
      </c>
      <c r="G10" s="46"/>
      <c r="H10">
        <f>AVERAGE(H4:H8)</f>
        <v>319.2</v>
      </c>
      <c r="I10">
        <f>AVERAGE(I4:I8)</f>
        <v>314.8</v>
      </c>
      <c r="J10" s="46"/>
      <c r="K10">
        <f>AVERAGE(K4:K8)</f>
        <v>313.60000000000002</v>
      </c>
      <c r="L10">
        <f>AVERAGE(L4:L8)</f>
        <v>299.125</v>
      </c>
      <c r="M10" s="46"/>
      <c r="N10">
        <f>AVERAGE(N4:N8)</f>
        <v>328.8</v>
      </c>
      <c r="O10">
        <f>AVERAGE(O4:O8)</f>
        <v>320.06</v>
      </c>
      <c r="P10" s="46"/>
      <c r="Q10">
        <f>AVERAGE(Q4:Q8)</f>
        <v>303.39999999999998</v>
      </c>
      <c r="R10">
        <f>AVERAGE(R4:R8)</f>
        <v>298.42</v>
      </c>
      <c r="S10" s="46"/>
    </row>
    <row r="12" spans="1:19" x14ac:dyDescent="0.3">
      <c r="B12" s="111" t="s">
        <v>36</v>
      </c>
      <c r="C12" s="111"/>
      <c r="D12" s="111"/>
      <c r="E12" s="111"/>
      <c r="F12" s="111"/>
      <c r="G12" s="111"/>
      <c r="H12" s="111"/>
      <c r="I12" s="111"/>
      <c r="J12" s="111"/>
      <c r="K12" s="111"/>
    </row>
    <row r="14" spans="1:19" ht="15" thickBot="1" x14ac:dyDescent="0.35"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</row>
    <row r="15" spans="1:19" ht="15" thickTop="1" x14ac:dyDescent="0.3">
      <c r="J15" s="57"/>
      <c r="K15" s="58"/>
      <c r="L15" s="58"/>
      <c r="M15" s="59"/>
    </row>
    <row r="16" spans="1:19" x14ac:dyDescent="0.3">
      <c r="C16" s="96" t="s">
        <v>44</v>
      </c>
      <c r="D16" s="96"/>
      <c r="E16" s="96"/>
      <c r="F16" s="96"/>
      <c r="G16" s="96"/>
      <c r="H16" s="96"/>
      <c r="I16" s="97"/>
      <c r="J16" s="60"/>
      <c r="K16" s="40"/>
      <c r="L16" s="40" t="s">
        <v>39</v>
      </c>
      <c r="M16" s="61"/>
    </row>
    <row r="17" spans="1:21" ht="15" thickBot="1" x14ac:dyDescent="0.35">
      <c r="J17" s="62"/>
      <c r="K17" s="63"/>
      <c r="L17" s="63"/>
      <c r="M17" s="64"/>
    </row>
    <row r="18" spans="1:21" ht="15" thickTop="1" x14ac:dyDescent="0.3">
      <c r="A18" s="38" t="s">
        <v>37</v>
      </c>
      <c r="B18" s="39"/>
      <c r="C18" s="37" t="s">
        <v>30</v>
      </c>
      <c r="D18" s="37"/>
      <c r="E18" s="36"/>
      <c r="F18" s="36" t="s">
        <v>31</v>
      </c>
      <c r="G18" s="36"/>
      <c r="H18" s="37"/>
      <c r="I18" s="37" t="s">
        <v>32</v>
      </c>
      <c r="J18" s="55"/>
      <c r="K18" s="56"/>
      <c r="L18" s="56" t="s">
        <v>33</v>
      </c>
      <c r="M18" s="56"/>
      <c r="N18" s="37"/>
      <c r="O18" s="37" t="s">
        <v>34</v>
      </c>
      <c r="P18" s="37"/>
      <c r="Q18" s="36"/>
      <c r="R18" s="36" t="s">
        <v>35</v>
      </c>
      <c r="S18" s="36"/>
    </row>
    <row r="19" spans="1:21" x14ac:dyDescent="0.3">
      <c r="B19" s="37" t="s">
        <v>28</v>
      </c>
      <c r="C19" s="37" t="s">
        <v>29</v>
      </c>
      <c r="D19" s="37" t="s">
        <v>38</v>
      </c>
      <c r="E19" s="36" t="s">
        <v>28</v>
      </c>
      <c r="F19" s="36" t="s">
        <v>29</v>
      </c>
      <c r="G19" s="36" t="s">
        <v>38</v>
      </c>
      <c r="H19" s="37" t="s">
        <v>28</v>
      </c>
      <c r="I19" s="37" t="s">
        <v>29</v>
      </c>
      <c r="J19" s="37" t="s">
        <v>38</v>
      </c>
      <c r="K19" s="36" t="s">
        <v>28</v>
      </c>
      <c r="L19" s="36" t="s">
        <v>29</v>
      </c>
      <c r="M19" s="36" t="s">
        <v>38</v>
      </c>
      <c r="N19" s="37" t="s">
        <v>28</v>
      </c>
      <c r="O19" s="37" t="s">
        <v>29</v>
      </c>
      <c r="P19" s="37" t="s">
        <v>38</v>
      </c>
      <c r="Q19" s="36" t="s">
        <v>28</v>
      </c>
      <c r="R19" s="36" t="s">
        <v>29</v>
      </c>
      <c r="S19" s="36" t="s">
        <v>38</v>
      </c>
    </row>
    <row r="20" spans="1:21" x14ac:dyDescent="0.3">
      <c r="A20">
        <v>1</v>
      </c>
      <c r="B20" s="33"/>
      <c r="C20" s="33">
        <v>327.39999999999998</v>
      </c>
      <c r="D20" s="33"/>
      <c r="E20" s="34">
        <v>329</v>
      </c>
      <c r="F20" s="34">
        <v>325.5</v>
      </c>
      <c r="G20" s="34">
        <f t="shared" ref="G20:G24" si="0">(54/(8000*LN(E20/F20)))</f>
        <v>0.63111898391134191</v>
      </c>
      <c r="H20" s="33">
        <v>322</v>
      </c>
      <c r="I20" s="33"/>
      <c r="J20" s="33"/>
      <c r="K20" s="34">
        <v>317</v>
      </c>
      <c r="L20" s="34">
        <v>294.7</v>
      </c>
      <c r="M20" s="34">
        <f>(54/(8000*LN(K20/L20)))</f>
        <v>9.2536887501550369E-2</v>
      </c>
      <c r="N20" s="33">
        <v>327</v>
      </c>
      <c r="O20" s="33">
        <v>319.60000000000002</v>
      </c>
      <c r="P20" s="33">
        <f>(54/(8000*LN(N20/O20)))</f>
        <v>0.29488915153864792</v>
      </c>
      <c r="Q20" s="34">
        <v>305</v>
      </c>
      <c r="R20" s="34">
        <v>299.39999999999998</v>
      </c>
      <c r="S20" s="34">
        <f>(54/(8000*LN(Q20/R20)))</f>
        <v>0.36424850477223597</v>
      </c>
    </row>
    <row r="21" spans="1:21" x14ac:dyDescent="0.3">
      <c r="A21">
        <v>2</v>
      </c>
      <c r="B21" s="33">
        <v>315</v>
      </c>
      <c r="C21" s="33">
        <v>307.8</v>
      </c>
      <c r="D21" s="33">
        <f>(54/(8000*LN(B21/C21)))</f>
        <v>0.29192449375609597</v>
      </c>
      <c r="E21" s="34">
        <v>317</v>
      </c>
      <c r="F21" s="34">
        <v>312.7</v>
      </c>
      <c r="G21" s="34">
        <f t="shared" si="0"/>
        <v>0.49423359674460382</v>
      </c>
      <c r="H21" s="33">
        <v>320</v>
      </c>
      <c r="I21" s="33">
        <v>312.39999999999998</v>
      </c>
      <c r="J21" s="33">
        <f t="shared" ref="J21:J24" si="1">(54/(8000*LN(H21/I21)))</f>
        <v>0.28082200587095291</v>
      </c>
      <c r="K21" s="34">
        <v>311</v>
      </c>
      <c r="L21" s="34">
        <v>297.7</v>
      </c>
      <c r="M21" s="34">
        <f t="shared" ref="M21:M24" si="2">(54/(8000*LN(K21/L21)))</f>
        <v>0.15443876166002057</v>
      </c>
      <c r="N21" s="33">
        <v>332</v>
      </c>
      <c r="O21" s="33">
        <v>321.39999999999998</v>
      </c>
      <c r="P21" s="33">
        <f t="shared" ref="P21:P24" si="3">(54/(8000*LN(N21/O21)))</f>
        <v>0.20802184236988025</v>
      </c>
      <c r="Q21" s="34">
        <v>300</v>
      </c>
      <c r="R21" s="34">
        <v>294.10000000000002</v>
      </c>
      <c r="S21" s="34">
        <f t="shared" ref="S21:S24" si="4">(54/(8000*LN(Q21/R21)))</f>
        <v>0.33983416632764912</v>
      </c>
    </row>
    <row r="22" spans="1:21" x14ac:dyDescent="0.3">
      <c r="A22">
        <v>3</v>
      </c>
      <c r="B22" s="33">
        <v>312</v>
      </c>
      <c r="C22" s="33">
        <v>304.8</v>
      </c>
      <c r="D22" s="33">
        <f t="shared" ref="D22:D24" si="5">(54/(8000*LN(B22/C22)))</f>
        <v>0.28911186722706284</v>
      </c>
      <c r="E22" s="34">
        <v>315</v>
      </c>
      <c r="F22" s="34">
        <v>306.39999999999998</v>
      </c>
      <c r="G22" s="34">
        <f t="shared" si="0"/>
        <v>0.24384780161632935</v>
      </c>
      <c r="H22" s="33">
        <v>316</v>
      </c>
      <c r="I22" s="33">
        <v>315.89999999999998</v>
      </c>
      <c r="J22" s="43">
        <v>1</v>
      </c>
      <c r="K22" s="34">
        <v>316</v>
      </c>
      <c r="L22" s="34">
        <v>308.2</v>
      </c>
      <c r="M22" s="34">
        <f t="shared" si="2"/>
        <v>0.27007247988188376</v>
      </c>
      <c r="N22" s="33">
        <v>326</v>
      </c>
      <c r="O22" s="33">
        <v>312.7</v>
      </c>
      <c r="P22" s="33">
        <f t="shared" si="3"/>
        <v>0.16205269861877009</v>
      </c>
      <c r="Q22" s="34">
        <v>306</v>
      </c>
      <c r="R22" s="34">
        <v>299.10000000000002</v>
      </c>
      <c r="S22" s="34">
        <f t="shared" si="4"/>
        <v>0.29595999718399918</v>
      </c>
    </row>
    <row r="23" spans="1:21" x14ac:dyDescent="0.3">
      <c r="A23">
        <v>4</v>
      </c>
      <c r="B23" s="33">
        <v>316</v>
      </c>
      <c r="C23" s="33">
        <v>307.8</v>
      </c>
      <c r="D23" s="33">
        <f t="shared" si="5"/>
        <v>0.25673216214429656</v>
      </c>
      <c r="E23" s="34">
        <v>322</v>
      </c>
      <c r="F23" s="34">
        <v>312.7</v>
      </c>
      <c r="G23" s="34">
        <f t="shared" si="0"/>
        <v>0.23031819230973388</v>
      </c>
      <c r="H23" s="33">
        <v>318</v>
      </c>
      <c r="I23" s="33"/>
      <c r="J23" s="33"/>
      <c r="K23" s="34">
        <v>321</v>
      </c>
      <c r="L23" s="34"/>
      <c r="M23" s="34"/>
      <c r="N23" s="33">
        <v>325</v>
      </c>
      <c r="O23" s="33">
        <v>315.89999999999998</v>
      </c>
      <c r="P23" s="33">
        <f t="shared" si="3"/>
        <v>0.23768045408174082</v>
      </c>
      <c r="Q23" s="34">
        <v>302</v>
      </c>
      <c r="R23" s="34">
        <v>303.8</v>
      </c>
      <c r="S23" s="34"/>
    </row>
    <row r="24" spans="1:21" x14ac:dyDescent="0.3">
      <c r="A24">
        <v>5</v>
      </c>
      <c r="B24" s="33">
        <v>312</v>
      </c>
      <c r="C24" s="33">
        <v>305</v>
      </c>
      <c r="D24" s="33">
        <f t="shared" si="5"/>
        <v>0.29746937904787685</v>
      </c>
      <c r="E24" s="34">
        <v>321</v>
      </c>
      <c r="F24" s="34">
        <v>313.39999999999998</v>
      </c>
      <c r="G24" s="34">
        <f t="shared" si="0"/>
        <v>0.28171020639331029</v>
      </c>
      <c r="H24" s="33">
        <v>320</v>
      </c>
      <c r="I24" s="33">
        <v>316.10000000000002</v>
      </c>
      <c r="J24" s="33">
        <f t="shared" si="1"/>
        <v>0.55046425627662454</v>
      </c>
      <c r="K24" s="34">
        <v>303</v>
      </c>
      <c r="L24" s="34">
        <v>295.89999999999998</v>
      </c>
      <c r="M24" s="34">
        <f t="shared" si="2"/>
        <v>0.28467504283073192</v>
      </c>
      <c r="N24" s="33">
        <v>334</v>
      </c>
      <c r="O24" s="33">
        <v>330.7</v>
      </c>
      <c r="P24" s="33">
        <f t="shared" si="3"/>
        <v>0.67980123291868255</v>
      </c>
      <c r="Q24" s="34">
        <v>304</v>
      </c>
      <c r="R24" s="34">
        <v>295.7</v>
      </c>
      <c r="S24" s="34">
        <f t="shared" si="4"/>
        <v>0.243838344582086</v>
      </c>
    </row>
    <row r="25" spans="1:21" x14ac:dyDescent="0.3">
      <c r="A25" t="s">
        <v>40</v>
      </c>
      <c r="D25" s="41">
        <f>SUM(D21:D24)/4</f>
        <v>0.28380947554383307</v>
      </c>
      <c r="G25" s="41">
        <f>SUM(G20:G24)/5</f>
        <v>0.37624575619506384</v>
      </c>
      <c r="J25" s="44">
        <f>SUM(J20:J24)/3</f>
        <v>0.6104287540491925</v>
      </c>
      <c r="M25" s="41">
        <f>SUM(M20:M24)/4</f>
        <v>0.20043079296854666</v>
      </c>
      <c r="P25" s="41">
        <f>SUM(P20:P24)/5</f>
        <v>0.31648907590554431</v>
      </c>
      <c r="S25" s="42">
        <f>SUM(S20:S24)/4</f>
        <v>0.31097025321649258</v>
      </c>
    </row>
    <row r="26" spans="1:21" x14ac:dyDescent="0.3">
      <c r="A26" t="s">
        <v>42</v>
      </c>
      <c r="B26" s="47">
        <v>313.75</v>
      </c>
      <c r="C26" s="48">
        <v>310.56</v>
      </c>
      <c r="D26">
        <f>(54/(8000*LN(B26/C26)))</f>
        <v>0.66051031744452593</v>
      </c>
      <c r="E26" s="49">
        <v>320.8</v>
      </c>
      <c r="F26" s="50">
        <v>314.14</v>
      </c>
      <c r="G26" s="42">
        <f>(54/(8000*LN(E26/F26)))</f>
        <v>0.32174833446130824</v>
      </c>
      <c r="H26" s="51">
        <v>319.2</v>
      </c>
      <c r="I26" s="47">
        <v>314.8</v>
      </c>
      <c r="J26">
        <f>(54/(8000*LN(H26/I26)))</f>
        <v>0.48629901051055907</v>
      </c>
      <c r="K26" s="52">
        <v>313.60000000000002</v>
      </c>
      <c r="L26" s="50">
        <v>299.125</v>
      </c>
      <c r="M26">
        <f>(54/(8000*LN(K26/L26)))</f>
        <v>0.1428367610407236</v>
      </c>
      <c r="N26" s="51">
        <v>328.8</v>
      </c>
      <c r="O26" s="48">
        <v>320.60000000000002</v>
      </c>
      <c r="P26" s="53">
        <f>(54/(8000*LN(N26/O26)))</f>
        <v>0.26726933056094349</v>
      </c>
      <c r="Q26" s="49">
        <v>303.39999999999998</v>
      </c>
      <c r="R26" s="50">
        <v>298.42</v>
      </c>
      <c r="S26">
        <f>(54/(8000*LN(Q26/R26)))</f>
        <v>0.40785063032714386</v>
      </c>
    </row>
    <row r="27" spans="1:21" ht="15" thickBot="1" x14ac:dyDescent="0.35"/>
    <row r="28" spans="1:21" ht="15" thickTop="1" x14ac:dyDescent="0.3">
      <c r="J28" s="98"/>
      <c r="K28" s="99"/>
      <c r="L28" s="100"/>
    </row>
    <row r="29" spans="1:21" x14ac:dyDescent="0.3">
      <c r="J29" s="101"/>
      <c r="K29" s="102"/>
      <c r="L29" s="103"/>
    </row>
    <row r="30" spans="1:21" ht="15" thickBot="1" x14ac:dyDescent="0.35">
      <c r="C30" s="96" t="s">
        <v>59</v>
      </c>
      <c r="D30" s="96"/>
      <c r="E30" s="96"/>
      <c r="F30" s="96"/>
      <c r="G30" s="96"/>
      <c r="H30" s="96"/>
      <c r="I30" s="97"/>
      <c r="J30" s="104"/>
      <c r="K30" s="105"/>
      <c r="L30" s="106"/>
      <c r="P30" s="117" t="s">
        <v>55</v>
      </c>
      <c r="Q30" s="117"/>
      <c r="R30" s="117"/>
      <c r="S30" s="117"/>
      <c r="T30" s="117"/>
      <c r="U30" s="117"/>
    </row>
    <row r="31" spans="1:21" ht="15" thickTop="1" x14ac:dyDescent="0.3">
      <c r="P31" t="s">
        <v>45</v>
      </c>
      <c r="Q31" t="s">
        <v>56</v>
      </c>
      <c r="R31" t="s">
        <v>57</v>
      </c>
      <c r="S31" t="s">
        <v>60</v>
      </c>
      <c r="T31" t="s">
        <v>61</v>
      </c>
      <c r="U31" t="s">
        <v>58</v>
      </c>
    </row>
    <row r="32" spans="1:21" x14ac:dyDescent="0.3">
      <c r="B32" s="45" t="s">
        <v>45</v>
      </c>
      <c r="C32" s="45" t="s">
        <v>47</v>
      </c>
      <c r="D32" s="45" t="s">
        <v>48</v>
      </c>
      <c r="E32" s="45" t="s">
        <v>38</v>
      </c>
      <c r="I32" s="107" t="s">
        <v>49</v>
      </c>
      <c r="J32" s="107"/>
      <c r="K32" s="107"/>
      <c r="L32" s="107"/>
      <c r="P32" s="54" t="s">
        <v>16</v>
      </c>
      <c r="Q32">
        <v>0.4425</v>
      </c>
      <c r="S32">
        <v>0.2838</v>
      </c>
      <c r="T32">
        <v>0.66049999999999998</v>
      </c>
      <c r="U32">
        <v>0.34570000000000001</v>
      </c>
    </row>
    <row r="33" spans="2:21" x14ac:dyDescent="0.3">
      <c r="B33" s="54" t="s">
        <v>16</v>
      </c>
      <c r="C33">
        <v>500</v>
      </c>
      <c r="D33">
        <v>0.45400000000000001</v>
      </c>
      <c r="E33">
        <f>(C33/15432.1)/(POWER(0.0115316,2))*0.001419</f>
        <v>0.34573888889586302</v>
      </c>
      <c r="I33" t="s">
        <v>50</v>
      </c>
      <c r="P33" s="54" t="s">
        <v>21</v>
      </c>
      <c r="Q33">
        <v>0.61099999999999999</v>
      </c>
      <c r="S33">
        <v>0.37619999999999998</v>
      </c>
      <c r="T33">
        <v>0.32169999999999999</v>
      </c>
      <c r="U33">
        <v>0.33189999999999997</v>
      </c>
    </row>
    <row r="34" spans="2:21" x14ac:dyDescent="0.3">
      <c r="B34" s="54" t="s">
        <v>21</v>
      </c>
      <c r="C34">
        <v>480</v>
      </c>
      <c r="D34">
        <v>0.45400000000000001</v>
      </c>
      <c r="E34">
        <f t="shared" ref="E34:E38" si="6">(C34/15432.1)/(POWER(0.0115316,2))*0.001419</f>
        <v>0.33190933334002848</v>
      </c>
      <c r="J34" s="107" t="s">
        <v>51</v>
      </c>
      <c r="K34" s="107"/>
      <c r="L34" s="107"/>
      <c r="P34" s="54" t="s">
        <v>22</v>
      </c>
      <c r="Q34">
        <v>0.75829999999999997</v>
      </c>
      <c r="S34">
        <v>0.61040000000000005</v>
      </c>
      <c r="T34">
        <v>0.48630000000000001</v>
      </c>
      <c r="U34">
        <v>0.28349999999999997</v>
      </c>
    </row>
    <row r="35" spans="2:21" x14ac:dyDescent="0.3">
      <c r="B35" s="54" t="s">
        <v>22</v>
      </c>
      <c r="C35">
        <v>410</v>
      </c>
      <c r="D35">
        <v>0.45400000000000001</v>
      </c>
      <c r="E35">
        <f t="shared" si="6"/>
        <v>0.28350588889460765</v>
      </c>
      <c r="J35" s="107" t="s">
        <v>52</v>
      </c>
      <c r="K35" s="107"/>
      <c r="L35" s="107"/>
      <c r="M35" s="116" t="s">
        <v>53</v>
      </c>
      <c r="P35" s="54" t="s">
        <v>23</v>
      </c>
      <c r="Q35">
        <v>0.3</v>
      </c>
      <c r="S35">
        <v>0.20039999999999999</v>
      </c>
      <c r="T35">
        <v>0.14280000000000001</v>
      </c>
      <c r="U35">
        <v>0.33879999999999999</v>
      </c>
    </row>
    <row r="36" spans="2:21" x14ac:dyDescent="0.3">
      <c r="B36" s="54" t="s">
        <v>23</v>
      </c>
      <c r="C36">
        <v>490</v>
      </c>
      <c r="D36">
        <v>0.45400000000000001</v>
      </c>
      <c r="E36">
        <f t="shared" si="6"/>
        <v>0.3388241111179458</v>
      </c>
      <c r="I36" t="s">
        <v>54</v>
      </c>
      <c r="P36" s="54" t="s">
        <v>24</v>
      </c>
      <c r="Q36">
        <v>0.44330000000000003</v>
      </c>
      <c r="S36">
        <v>0.3165</v>
      </c>
      <c r="T36">
        <v>0.26729999999999998</v>
      </c>
      <c r="U36">
        <v>0.33189999999999997</v>
      </c>
    </row>
    <row r="37" spans="2:21" x14ac:dyDescent="0.3">
      <c r="B37" s="54" t="s">
        <v>24</v>
      </c>
      <c r="C37">
        <v>480</v>
      </c>
      <c r="D37">
        <v>0.45400000000000001</v>
      </c>
      <c r="E37">
        <f t="shared" si="6"/>
        <v>0.33190933334002848</v>
      </c>
      <c r="P37" s="54">
        <v>96</v>
      </c>
      <c r="Q37">
        <v>0.47670000000000001</v>
      </c>
      <c r="S37">
        <v>0.311</v>
      </c>
      <c r="T37">
        <v>0.40789999999999998</v>
      </c>
      <c r="U37">
        <v>0.36990000000000001</v>
      </c>
    </row>
    <row r="38" spans="2:21" x14ac:dyDescent="0.3">
      <c r="B38" s="54" t="s">
        <v>46</v>
      </c>
      <c r="C38">
        <v>535</v>
      </c>
      <c r="D38">
        <v>0.45400000000000001</v>
      </c>
      <c r="E38">
        <f t="shared" si="6"/>
        <v>0.36994061111857346</v>
      </c>
    </row>
    <row r="39" spans="2:21" x14ac:dyDescent="0.3">
      <c r="P39" s="107" t="s">
        <v>62</v>
      </c>
      <c r="Q39" s="107"/>
      <c r="R39" s="107"/>
      <c r="S39" s="107"/>
      <c r="T39" s="107"/>
      <c r="U39" s="107"/>
    </row>
    <row r="40" spans="2:21" x14ac:dyDescent="0.3">
      <c r="P40" s="107" t="s">
        <v>63</v>
      </c>
      <c r="Q40" s="107"/>
      <c r="R40" s="107"/>
      <c r="S40" s="107"/>
      <c r="T40" s="107"/>
      <c r="U40" s="107"/>
    </row>
  </sheetData>
  <mergeCells count="17">
    <mergeCell ref="J34:L34"/>
    <mergeCell ref="J35:L35"/>
    <mergeCell ref="P30:U30"/>
    <mergeCell ref="P39:U39"/>
    <mergeCell ref="P40:U40"/>
    <mergeCell ref="C1:I1"/>
    <mergeCell ref="B2:D2"/>
    <mergeCell ref="E2:G2"/>
    <mergeCell ref="H2:J2"/>
    <mergeCell ref="K2:M2"/>
    <mergeCell ref="C30:I30"/>
    <mergeCell ref="J28:L30"/>
    <mergeCell ref="I32:L32"/>
    <mergeCell ref="C16:I16"/>
    <mergeCell ref="Q2:S2"/>
    <mergeCell ref="B12:K12"/>
    <mergeCell ref="N2:P2"/>
  </mergeCells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MARIANO</dc:creator>
  <cp:lastModifiedBy>MARIANO</cp:lastModifiedBy>
  <cp:lastPrinted>2014-06-22T09:29:06Z</cp:lastPrinted>
  <dcterms:created xsi:type="dcterms:W3CDTF">2014-06-16T09:00:47Z</dcterms:created>
  <dcterms:modified xsi:type="dcterms:W3CDTF">2014-06-24T16:43:09Z</dcterms:modified>
</cp:coreProperties>
</file>